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worksheets/sheet5.xml" ContentType="application/vnd.openxmlformats-officedocument.spreadsheetml.worksheet+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calcChain.xml" ContentType="application/vnd.openxmlformats-officedocument.spreadsheetml.calcChain+xml"/>
  <Override PartName="/customXml/itemProps1.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827"/>
  <workbookPr defaultThemeVersion="166925"/>
  <mc:AlternateContent xmlns:mc="http://schemas.openxmlformats.org/markup-compatibility/2006">
    <mc:Choice Requires="x15">
      <x15ac:absPath xmlns:x15ac="http://schemas.microsoft.com/office/spreadsheetml/2010/11/ac" url="https://benvirocfi-my.sharepoint.com/personal/emma_liljestrom_benviroc_fi/Documents/2020 Muut työt/Pohjois-Savo kasvihuonekaasupäästöt ja hiilitase/Hankkeen tulosaineistot/Asiakkaalle 18.6.2020/"/>
    </mc:Choice>
  </mc:AlternateContent>
  <xr:revisionPtr revIDLastSave="43" documentId="13_ncr:1_{2D8F004E-501F-42E8-BB88-9B2464617393}" xr6:coauthVersionLast="45" xr6:coauthVersionMax="45" xr10:uidLastSave="{12D9BC27-9B3B-42D6-84D6-F81F6DAE782C}"/>
  <bookViews>
    <workbookView xWindow="-96" yWindow="-96" windowWidth="23232" windowHeight="12552" tabRatio="833" xr2:uid="{00000000-000D-0000-FFFF-FFFF00000000}"/>
  </bookViews>
  <sheets>
    <sheet name="Info" sheetId="12" r:id="rId1"/>
    <sheet name="Yhteenveto" sheetId="11" r:id="rId2"/>
    <sheet name="Päästökaupan alainen teollisuus" sheetId="2" r:id="rId3"/>
    <sheet name="Pienteollisuus" sheetId="3" r:id="rId4"/>
    <sheet name="Työkoneet" sheetId="4" r:id="rId5"/>
    <sheet name="Sähkö" sheetId="5" r:id="rId6"/>
    <sheet name="Lämpö (sis. lämmityssähkö)" sheetId="6" r:id="rId7"/>
    <sheet name="Tieliikenne" sheetId="7" r:id="rId8"/>
    <sheet name="Vesiliikenne" sheetId="8" r:id="rId9"/>
    <sheet name="Maatalous" sheetId="9" r:id="rId10"/>
    <sheet name="Jätehuolto" sheetId="10" r:id="rId11"/>
    <sheet name="Maankäyttösektori" sheetId="1" r:id="rId12"/>
    <sheet name="BAU&amp;HIPOS" sheetId="13" r:id="rId13"/>
    <sheet name="SY&amp;SY-C" sheetId="14" r:id="rId14"/>
    <sheet name="Puuston hiilivarasto" sheetId="15" r:id="rId1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W18" i="15" l="1"/>
  <c r="W19" i="15"/>
  <c r="W23" i="15"/>
  <c r="W24" i="15"/>
  <c r="W25" i="15"/>
  <c r="W17" i="15"/>
  <c r="E22" i="14"/>
  <c r="F22" i="14"/>
  <c r="G22" i="14"/>
  <c r="H22" i="14"/>
  <c r="I22" i="14"/>
  <c r="J22" i="14"/>
  <c r="K22" i="14"/>
  <c r="L22" i="14"/>
  <c r="M22" i="14"/>
  <c r="N22" i="14"/>
  <c r="O22" i="14"/>
  <c r="P22" i="14"/>
  <c r="Q22" i="14"/>
  <c r="R22" i="14"/>
  <c r="S22" i="14"/>
  <c r="T22" i="14"/>
  <c r="U22" i="14"/>
  <c r="V22" i="14"/>
  <c r="W22" i="14"/>
  <c r="X22" i="14"/>
  <c r="D22" i="14"/>
  <c r="W21" i="14"/>
  <c r="E16" i="14"/>
  <c r="F16" i="14"/>
  <c r="G16" i="14"/>
  <c r="H16" i="14"/>
  <c r="I16" i="14"/>
  <c r="J16" i="14"/>
  <c r="K16" i="14"/>
  <c r="L16" i="14"/>
  <c r="M16" i="14"/>
  <c r="N16" i="14"/>
  <c r="O16" i="14"/>
  <c r="P16" i="14"/>
  <c r="Q16" i="14"/>
  <c r="R16" i="14"/>
  <c r="S16" i="14"/>
  <c r="T16" i="14"/>
  <c r="U16" i="14"/>
  <c r="V16" i="14"/>
  <c r="W16" i="14"/>
  <c r="X16" i="14"/>
  <c r="D16" i="14"/>
  <c r="W15" i="14"/>
  <c r="V30" i="13"/>
  <c r="V31" i="13"/>
  <c r="V32" i="13"/>
  <c r="V33" i="13"/>
  <c r="V34" i="13"/>
  <c r="V35" i="13"/>
  <c r="V36" i="13"/>
  <c r="V37" i="13"/>
  <c r="V29" i="13"/>
  <c r="D38" i="13"/>
  <c r="E38" i="13"/>
  <c r="F38" i="13"/>
  <c r="G38" i="13"/>
  <c r="H38" i="13"/>
  <c r="I38" i="13"/>
  <c r="J38" i="13"/>
  <c r="K38" i="13"/>
  <c r="L38" i="13"/>
  <c r="M38" i="13"/>
  <c r="N38" i="13"/>
  <c r="O38" i="13"/>
  <c r="P38" i="13"/>
  <c r="Q38" i="13"/>
  <c r="R38" i="13"/>
  <c r="S38" i="13"/>
  <c r="T38" i="13"/>
  <c r="U38" i="13"/>
  <c r="W38" i="13"/>
  <c r="C38" i="13"/>
  <c r="V16" i="13"/>
  <c r="V17" i="13"/>
  <c r="V18" i="13"/>
  <c r="V19" i="13"/>
  <c r="V20" i="13"/>
  <c r="V21" i="13"/>
  <c r="V22" i="13"/>
  <c r="V23" i="13"/>
  <c r="V15" i="13"/>
  <c r="D24" i="13"/>
  <c r="E24" i="13"/>
  <c r="F24" i="13"/>
  <c r="G24" i="13"/>
  <c r="H24" i="13"/>
  <c r="I24" i="13"/>
  <c r="J24" i="13"/>
  <c r="K24" i="13"/>
  <c r="L24" i="13"/>
  <c r="M24" i="13"/>
  <c r="N24" i="13"/>
  <c r="O24" i="13"/>
  <c r="P24" i="13"/>
  <c r="Q24" i="13"/>
  <c r="R24" i="13"/>
  <c r="S24" i="13"/>
  <c r="T24" i="13"/>
  <c r="U24" i="13"/>
  <c r="W24" i="13"/>
  <c r="C24" i="13"/>
  <c r="V38" i="13" l="1"/>
  <c r="V24" i="13"/>
  <c r="W17" i="1" l="1"/>
  <c r="W41" i="11" s="1"/>
  <c r="O17" i="1"/>
  <c r="O41" i="11" s="1"/>
  <c r="I17" i="1"/>
  <c r="I41" i="11" s="1"/>
  <c r="V27" i="6"/>
  <c r="V14" i="3"/>
  <c r="V14" i="2"/>
  <c r="V19" i="2"/>
  <c r="W32" i="11"/>
  <c r="D32" i="11"/>
  <c r="E32" i="11"/>
  <c r="F32" i="11"/>
  <c r="G32" i="11"/>
  <c r="H32" i="11"/>
  <c r="I32" i="11"/>
  <c r="J32" i="11"/>
  <c r="K32" i="11"/>
  <c r="L32" i="11"/>
  <c r="M32" i="11"/>
  <c r="N32" i="11"/>
  <c r="O32" i="11"/>
  <c r="P32" i="11"/>
  <c r="Q32" i="11"/>
  <c r="R32" i="11"/>
  <c r="S32" i="11"/>
  <c r="T32" i="11"/>
  <c r="U32" i="11"/>
  <c r="C32" i="11"/>
  <c r="U34" i="11" l="1"/>
  <c r="I34" i="11"/>
  <c r="J34" i="11"/>
  <c r="K34" i="11"/>
  <c r="L34" i="11"/>
  <c r="M34" i="11"/>
  <c r="N34" i="11"/>
  <c r="O34" i="11"/>
  <c r="P34" i="11"/>
  <c r="Q34" i="11"/>
  <c r="R34" i="11"/>
  <c r="S34" i="11"/>
  <c r="T34" i="11"/>
  <c r="E34" i="11"/>
  <c r="F34" i="11"/>
  <c r="G34" i="11"/>
  <c r="W19" i="2"/>
  <c r="D19" i="2"/>
  <c r="E19" i="2"/>
  <c r="F19" i="2"/>
  <c r="G19" i="2"/>
  <c r="H19" i="2"/>
  <c r="I19" i="2"/>
  <c r="J19" i="2"/>
  <c r="K19" i="2"/>
  <c r="L19" i="2"/>
  <c r="M19" i="2"/>
  <c r="N19" i="2"/>
  <c r="O19" i="2"/>
  <c r="P19" i="2"/>
  <c r="Q19" i="2"/>
  <c r="R19" i="2"/>
  <c r="S19" i="2"/>
  <c r="T19" i="2"/>
  <c r="U19" i="2"/>
  <c r="C19" i="2"/>
  <c r="W25" i="6" l="1"/>
  <c r="M25" i="6" l="1"/>
  <c r="D34" i="11" l="1"/>
  <c r="W31" i="11"/>
  <c r="D31" i="11"/>
  <c r="E31" i="11"/>
  <c r="F31" i="11"/>
  <c r="G31" i="11"/>
  <c r="H31" i="11"/>
  <c r="I31" i="11"/>
  <c r="J31" i="11"/>
  <c r="K31" i="11"/>
  <c r="L31" i="11"/>
  <c r="M31" i="11"/>
  <c r="N31" i="11"/>
  <c r="O31" i="11"/>
  <c r="P31" i="11"/>
  <c r="Q31" i="11"/>
  <c r="R31" i="11"/>
  <c r="S31" i="11"/>
  <c r="T31" i="11"/>
  <c r="U31" i="11"/>
  <c r="C31" i="11"/>
  <c r="W26" i="6" l="1"/>
  <c r="D26" i="6"/>
  <c r="E26" i="6"/>
  <c r="F26" i="6"/>
  <c r="G26" i="6"/>
  <c r="H26" i="6"/>
  <c r="I26" i="6"/>
  <c r="J26" i="6"/>
  <c r="K26" i="6"/>
  <c r="L26" i="6"/>
  <c r="M26" i="6"/>
  <c r="N26" i="6"/>
  <c r="O26" i="6"/>
  <c r="P26" i="6"/>
  <c r="Q26" i="6"/>
  <c r="R26" i="6"/>
  <c r="S26" i="6"/>
  <c r="T26" i="6"/>
  <c r="U26" i="6"/>
  <c r="C26" i="6"/>
  <c r="H25" i="6" l="1"/>
  <c r="T25" i="6" l="1"/>
  <c r="U25" i="6"/>
  <c r="L25" i="6"/>
  <c r="N25" i="6"/>
  <c r="O25" i="6"/>
  <c r="P25" i="6"/>
  <c r="Q25" i="6"/>
  <c r="R25" i="6"/>
  <c r="K25" i="6"/>
  <c r="D25" i="6"/>
  <c r="F25" i="6"/>
  <c r="G25" i="6"/>
  <c r="I25" i="6"/>
  <c r="C25" i="6"/>
  <c r="V25" i="6" l="1"/>
  <c r="V24" i="10"/>
  <c r="W34" i="11" l="1"/>
  <c r="H34" i="11"/>
  <c r="C34" i="11"/>
  <c r="V19" i="5"/>
  <c r="D24" i="6"/>
  <c r="E24" i="6"/>
  <c r="F24" i="6"/>
  <c r="G24" i="6"/>
  <c r="H24" i="6"/>
  <c r="I24" i="6"/>
  <c r="J24" i="6"/>
  <c r="K24" i="6"/>
  <c r="K27" i="6" s="1"/>
  <c r="K35" i="11" s="1"/>
  <c r="L24" i="6"/>
  <c r="M24" i="6"/>
  <c r="N24" i="6"/>
  <c r="O24" i="6"/>
  <c r="P24" i="6"/>
  <c r="Q24" i="6"/>
  <c r="R24" i="6"/>
  <c r="S24" i="6"/>
  <c r="T24" i="6"/>
  <c r="T27" i="6" s="1"/>
  <c r="T35" i="11" s="1"/>
  <c r="U24" i="6"/>
  <c r="C24" i="6"/>
  <c r="W24" i="6"/>
  <c r="W23" i="6"/>
  <c r="W27" i="6" s="1"/>
  <c r="W35" i="11" s="1"/>
  <c r="D23" i="6"/>
  <c r="E23" i="6"/>
  <c r="E27" i="6" s="1"/>
  <c r="E35" i="11" s="1"/>
  <c r="F23" i="6"/>
  <c r="G23" i="6"/>
  <c r="H23" i="6"/>
  <c r="I23" i="6"/>
  <c r="J23" i="6"/>
  <c r="K23" i="6"/>
  <c r="L23" i="6"/>
  <c r="M23" i="6"/>
  <c r="N23" i="6"/>
  <c r="O23" i="6"/>
  <c r="O27" i="6" s="1"/>
  <c r="O35" i="11" s="1"/>
  <c r="P23" i="6"/>
  <c r="Q23" i="6"/>
  <c r="R23" i="6"/>
  <c r="S23" i="6"/>
  <c r="S27" i="6" s="1"/>
  <c r="S35" i="11" s="1"/>
  <c r="T23" i="6"/>
  <c r="U23" i="6"/>
  <c r="C23" i="6"/>
  <c r="U27" i="6"/>
  <c r="U35" i="11" s="1"/>
  <c r="J27" i="6"/>
  <c r="J35" i="11" s="1"/>
  <c r="I27" i="6"/>
  <c r="I35" i="11" s="1"/>
  <c r="H27" i="6"/>
  <c r="H35" i="11" s="1"/>
  <c r="G27" i="6"/>
  <c r="G35" i="11" s="1"/>
  <c r="V26" i="6"/>
  <c r="M27" i="6" l="1"/>
  <c r="M35" i="11" s="1"/>
  <c r="N27" i="6"/>
  <c r="N35" i="11" s="1"/>
  <c r="C27" i="6"/>
  <c r="C35" i="11" s="1"/>
  <c r="P27" i="6"/>
  <c r="P35" i="11" s="1"/>
  <c r="D27" i="6"/>
  <c r="D35" i="11" s="1"/>
  <c r="F27" i="6"/>
  <c r="F35" i="11" s="1"/>
  <c r="Q27" i="6"/>
  <c r="Q35" i="11" s="1"/>
  <c r="V24" i="6"/>
  <c r="L27" i="6"/>
  <c r="L35" i="11" s="1"/>
  <c r="R27" i="6"/>
  <c r="R35" i="11" s="1"/>
  <c r="V23" i="6"/>
  <c r="W39" i="11" l="1"/>
  <c r="C25" i="10"/>
  <c r="C39" i="11" s="1"/>
  <c r="W25" i="10"/>
  <c r="U25" i="10"/>
  <c r="U39" i="11" s="1"/>
  <c r="T25" i="10"/>
  <c r="T39" i="11" s="1"/>
  <c r="S25" i="10"/>
  <c r="S39" i="11" s="1"/>
  <c r="R25" i="10"/>
  <c r="R39" i="11" s="1"/>
  <c r="Q25" i="10"/>
  <c r="Q39" i="11" s="1"/>
  <c r="P25" i="10"/>
  <c r="P39" i="11" s="1"/>
  <c r="O25" i="10"/>
  <c r="O39" i="11" s="1"/>
  <c r="N25" i="10"/>
  <c r="N39" i="11" s="1"/>
  <c r="M25" i="10"/>
  <c r="M39" i="11" s="1"/>
  <c r="L25" i="10"/>
  <c r="L39" i="11" s="1"/>
  <c r="K25" i="10"/>
  <c r="K39" i="11" s="1"/>
  <c r="J25" i="10"/>
  <c r="J39" i="11" s="1"/>
  <c r="I25" i="10"/>
  <c r="I39" i="11" s="1"/>
  <c r="H25" i="10"/>
  <c r="H39" i="11" s="1"/>
  <c r="G25" i="10"/>
  <c r="G39" i="11" s="1"/>
  <c r="F25" i="10"/>
  <c r="F39" i="11" s="1"/>
  <c r="E25" i="10"/>
  <c r="E39" i="11" s="1"/>
  <c r="D25" i="10"/>
  <c r="D39" i="11" s="1"/>
  <c r="V23" i="10"/>
  <c r="V22" i="10"/>
  <c r="W33" i="11"/>
  <c r="D33" i="11"/>
  <c r="E33" i="11"/>
  <c r="F33" i="11"/>
  <c r="G33" i="11"/>
  <c r="H33" i="11"/>
  <c r="I33" i="11"/>
  <c r="J33" i="11"/>
  <c r="K33" i="11"/>
  <c r="L33" i="11"/>
  <c r="M33" i="11"/>
  <c r="N33" i="11"/>
  <c r="O33" i="11"/>
  <c r="P33" i="11"/>
  <c r="Q33" i="11"/>
  <c r="R33" i="11"/>
  <c r="S33" i="11"/>
  <c r="T33" i="11"/>
  <c r="U33" i="11"/>
  <c r="C33" i="11"/>
  <c r="V35" i="11"/>
  <c r="V34" i="11"/>
  <c r="V40" i="11" s="1"/>
  <c r="V32" i="11"/>
  <c r="V31" i="11"/>
  <c r="V25" i="10" l="1"/>
  <c r="V39" i="11"/>
  <c r="V33" i="11"/>
  <c r="C17" i="9"/>
  <c r="C38" i="11" s="1"/>
  <c r="D17" i="1" l="1"/>
  <c r="E17" i="1"/>
  <c r="F17" i="1"/>
  <c r="G17" i="1"/>
  <c r="H17" i="1"/>
  <c r="I25" i="11"/>
  <c r="J17" i="1"/>
  <c r="K17" i="1"/>
  <c r="L17" i="1"/>
  <c r="M17" i="1"/>
  <c r="N17" i="1"/>
  <c r="O25" i="11"/>
  <c r="P17" i="1"/>
  <c r="Q17" i="1"/>
  <c r="R17" i="1"/>
  <c r="S17" i="1"/>
  <c r="T17" i="1"/>
  <c r="U17" i="1"/>
  <c r="W25" i="11"/>
  <c r="C17" i="1"/>
  <c r="V16" i="1"/>
  <c r="V15" i="1"/>
  <c r="V14" i="1"/>
  <c r="V13" i="1"/>
  <c r="V12" i="1"/>
  <c r="C17" i="10"/>
  <c r="C23" i="11" s="1"/>
  <c r="W17" i="10"/>
  <c r="W23" i="11" s="1"/>
  <c r="U17" i="10"/>
  <c r="U23" i="11" s="1"/>
  <c r="T17" i="10"/>
  <c r="T23" i="11" s="1"/>
  <c r="S17" i="10"/>
  <c r="S23" i="11" s="1"/>
  <c r="R17" i="10"/>
  <c r="R23" i="11" s="1"/>
  <c r="Q17" i="10"/>
  <c r="Q23" i="11" s="1"/>
  <c r="P17" i="10"/>
  <c r="P23" i="11" s="1"/>
  <c r="O17" i="10"/>
  <c r="O23" i="11" s="1"/>
  <c r="N17" i="10"/>
  <c r="N23" i="11" s="1"/>
  <c r="M17" i="10"/>
  <c r="M23" i="11" s="1"/>
  <c r="L17" i="10"/>
  <c r="L23" i="11" s="1"/>
  <c r="K17" i="10"/>
  <c r="K23" i="11" s="1"/>
  <c r="J17" i="10"/>
  <c r="J23" i="11" s="1"/>
  <c r="I17" i="10"/>
  <c r="I23" i="11" s="1"/>
  <c r="H17" i="10"/>
  <c r="H23" i="11" s="1"/>
  <c r="G17" i="10"/>
  <c r="G23" i="11" s="1"/>
  <c r="F17" i="10"/>
  <c r="F23" i="11" s="1"/>
  <c r="E17" i="10"/>
  <c r="E23" i="11" s="1"/>
  <c r="D17" i="10"/>
  <c r="D23" i="11" s="1"/>
  <c r="V16" i="10"/>
  <c r="V15" i="10"/>
  <c r="V14" i="10"/>
  <c r="Q22" i="11"/>
  <c r="U22" i="11"/>
  <c r="C22" i="11"/>
  <c r="V16" i="9"/>
  <c r="D17" i="9"/>
  <c r="E17" i="9"/>
  <c r="E38" i="11" s="1"/>
  <c r="F17" i="9"/>
  <c r="G17" i="9"/>
  <c r="G38" i="11" s="1"/>
  <c r="H17" i="9"/>
  <c r="I17" i="9"/>
  <c r="I38" i="11" s="1"/>
  <c r="J17" i="9"/>
  <c r="K17" i="9"/>
  <c r="L17" i="9"/>
  <c r="M17" i="9"/>
  <c r="N17" i="9"/>
  <c r="O17" i="9"/>
  <c r="P17" i="9"/>
  <c r="Q17" i="9"/>
  <c r="Q38" i="11" s="1"/>
  <c r="R17" i="9"/>
  <c r="S17" i="9"/>
  <c r="S38" i="11" s="1"/>
  <c r="T17" i="9"/>
  <c r="U17" i="9"/>
  <c r="U38" i="11" s="1"/>
  <c r="W17" i="9"/>
  <c r="V15" i="9"/>
  <c r="V14" i="9"/>
  <c r="R21" i="11"/>
  <c r="C16" i="8"/>
  <c r="W16" i="8"/>
  <c r="U16" i="8"/>
  <c r="T16" i="8"/>
  <c r="S16" i="8"/>
  <c r="R16" i="8"/>
  <c r="R37" i="11" s="1"/>
  <c r="Q16" i="8"/>
  <c r="P16" i="8"/>
  <c r="O16" i="8"/>
  <c r="N16" i="8"/>
  <c r="M16" i="8"/>
  <c r="L16" i="8"/>
  <c r="K16" i="8"/>
  <c r="J16" i="8"/>
  <c r="I16" i="8"/>
  <c r="H16" i="8"/>
  <c r="G16" i="8"/>
  <c r="F16" i="8"/>
  <c r="E16" i="8"/>
  <c r="D16" i="8"/>
  <c r="V15" i="8"/>
  <c r="V14" i="8"/>
  <c r="V16" i="8" s="1"/>
  <c r="W16" i="7"/>
  <c r="W36" i="11" s="1"/>
  <c r="D16" i="7"/>
  <c r="E16" i="7"/>
  <c r="F16" i="7"/>
  <c r="G16" i="7"/>
  <c r="H16" i="7"/>
  <c r="I16" i="7"/>
  <c r="J16" i="7"/>
  <c r="J36" i="11" s="1"/>
  <c r="K16" i="7"/>
  <c r="K36" i="11" s="1"/>
  <c r="L16" i="7"/>
  <c r="L36" i="11" s="1"/>
  <c r="M16" i="7"/>
  <c r="N16" i="7"/>
  <c r="O16" i="7"/>
  <c r="P16" i="7"/>
  <c r="Q16" i="7"/>
  <c r="R16" i="7"/>
  <c r="S16" i="7"/>
  <c r="T16" i="7"/>
  <c r="U16" i="7"/>
  <c r="C16" i="7"/>
  <c r="C36" i="11" s="1"/>
  <c r="V17" i="7"/>
  <c r="V15" i="7"/>
  <c r="V14" i="7"/>
  <c r="V16" i="7" s="1"/>
  <c r="V15" i="6"/>
  <c r="V16" i="6"/>
  <c r="V17" i="6"/>
  <c r="V14" i="6"/>
  <c r="W18" i="6"/>
  <c r="W19" i="11" s="1"/>
  <c r="D18" i="6"/>
  <c r="D19" i="11" s="1"/>
  <c r="E18" i="6"/>
  <c r="E19" i="11" s="1"/>
  <c r="F18" i="6"/>
  <c r="F19" i="11" s="1"/>
  <c r="G18" i="6"/>
  <c r="G19" i="11" s="1"/>
  <c r="H18" i="6"/>
  <c r="H19" i="11" s="1"/>
  <c r="I18" i="6"/>
  <c r="I19" i="11" s="1"/>
  <c r="J18" i="6"/>
  <c r="J19" i="11" s="1"/>
  <c r="K18" i="6"/>
  <c r="K19" i="11" s="1"/>
  <c r="L18" i="6"/>
  <c r="L19" i="11" s="1"/>
  <c r="M18" i="6"/>
  <c r="M19" i="11" s="1"/>
  <c r="N18" i="6"/>
  <c r="N19" i="11" s="1"/>
  <c r="O18" i="6"/>
  <c r="O19" i="11" s="1"/>
  <c r="P18" i="6"/>
  <c r="P19" i="11" s="1"/>
  <c r="Q18" i="6"/>
  <c r="Q19" i="11" s="1"/>
  <c r="R18" i="6"/>
  <c r="R19" i="11" s="1"/>
  <c r="S18" i="6"/>
  <c r="S19" i="11" s="1"/>
  <c r="T18" i="6"/>
  <c r="T19" i="11" s="1"/>
  <c r="U18" i="6"/>
  <c r="U19" i="11" s="1"/>
  <c r="C18" i="6"/>
  <c r="C19" i="11" s="1"/>
  <c r="W18" i="11"/>
  <c r="D18" i="11"/>
  <c r="E18" i="11"/>
  <c r="F18" i="11"/>
  <c r="G18" i="11"/>
  <c r="H18" i="11"/>
  <c r="I18" i="11"/>
  <c r="J18" i="11"/>
  <c r="K18" i="11"/>
  <c r="L18" i="11"/>
  <c r="M18" i="11"/>
  <c r="N18" i="11"/>
  <c r="O18" i="11"/>
  <c r="P18" i="11"/>
  <c r="Q18" i="11"/>
  <c r="R18" i="11"/>
  <c r="S18" i="11"/>
  <c r="T18" i="11"/>
  <c r="U18" i="11"/>
  <c r="C18" i="11"/>
  <c r="V14" i="5"/>
  <c r="W17" i="11"/>
  <c r="D17" i="11"/>
  <c r="E17" i="11"/>
  <c r="F17" i="11"/>
  <c r="G17" i="11"/>
  <c r="H17" i="11"/>
  <c r="I17" i="11"/>
  <c r="J17" i="11"/>
  <c r="K17" i="11"/>
  <c r="L17" i="11"/>
  <c r="M17" i="11"/>
  <c r="N17" i="11"/>
  <c r="O17" i="11"/>
  <c r="P17" i="11"/>
  <c r="Q17" i="11"/>
  <c r="R17" i="11"/>
  <c r="S17" i="11"/>
  <c r="T17" i="11"/>
  <c r="U17" i="11"/>
  <c r="C17" i="11"/>
  <c r="V14" i="4"/>
  <c r="W16" i="11"/>
  <c r="D16" i="11"/>
  <c r="E16" i="11"/>
  <c r="F16" i="11"/>
  <c r="G16" i="11"/>
  <c r="H16" i="11"/>
  <c r="I16" i="11"/>
  <c r="J16" i="11"/>
  <c r="K16" i="11"/>
  <c r="L16" i="11"/>
  <c r="M16" i="11"/>
  <c r="N16" i="11"/>
  <c r="O16" i="11"/>
  <c r="P16" i="11"/>
  <c r="Q16" i="11"/>
  <c r="R16" i="11"/>
  <c r="S16" i="11"/>
  <c r="T16" i="11"/>
  <c r="U16" i="11"/>
  <c r="C16" i="11"/>
  <c r="W15" i="11"/>
  <c r="D15" i="11"/>
  <c r="E15" i="11"/>
  <c r="F15" i="11"/>
  <c r="G15" i="11"/>
  <c r="H15" i="11"/>
  <c r="I15" i="11"/>
  <c r="J15" i="11"/>
  <c r="K15" i="11"/>
  <c r="L15" i="11"/>
  <c r="M15" i="11"/>
  <c r="N15" i="11"/>
  <c r="O15" i="11"/>
  <c r="P15" i="11"/>
  <c r="Q15" i="11"/>
  <c r="R15" i="11"/>
  <c r="S15" i="11"/>
  <c r="T15" i="11"/>
  <c r="U15" i="11"/>
  <c r="C15" i="11"/>
  <c r="D25" i="11" l="1"/>
  <c r="D41" i="11"/>
  <c r="L25" i="11"/>
  <c r="L41" i="11"/>
  <c r="C25" i="11"/>
  <c r="C41" i="11"/>
  <c r="K25" i="11"/>
  <c r="K41" i="11"/>
  <c r="M25" i="11"/>
  <c r="M41" i="11"/>
  <c r="N25" i="11"/>
  <c r="N41" i="11"/>
  <c r="U25" i="11"/>
  <c r="U41" i="11"/>
  <c r="H25" i="11"/>
  <c r="H41" i="11"/>
  <c r="S25" i="11"/>
  <c r="S41" i="11"/>
  <c r="R25" i="11"/>
  <c r="R41" i="11"/>
  <c r="F25" i="11"/>
  <c r="F41" i="11"/>
  <c r="P25" i="11"/>
  <c r="P41" i="11"/>
  <c r="J25" i="11"/>
  <c r="J41" i="11"/>
  <c r="T25" i="11"/>
  <c r="T41" i="11"/>
  <c r="G25" i="11"/>
  <c r="G41" i="11"/>
  <c r="Q25" i="11"/>
  <c r="Q41" i="11"/>
  <c r="E25" i="11"/>
  <c r="E41" i="11"/>
  <c r="M20" i="11"/>
  <c r="M36" i="11"/>
  <c r="C20" i="11"/>
  <c r="P22" i="11"/>
  <c r="P38" i="11"/>
  <c r="D22" i="11"/>
  <c r="D38" i="11"/>
  <c r="O22" i="11"/>
  <c r="O38" i="11"/>
  <c r="J20" i="11"/>
  <c r="M22" i="11"/>
  <c r="M38" i="11"/>
  <c r="N22" i="11"/>
  <c r="N38" i="11"/>
  <c r="U20" i="11"/>
  <c r="U36" i="11"/>
  <c r="I20" i="11"/>
  <c r="I36" i="11"/>
  <c r="W20" i="11"/>
  <c r="L22" i="11"/>
  <c r="L38" i="11"/>
  <c r="S22" i="11"/>
  <c r="T20" i="11"/>
  <c r="T36" i="11"/>
  <c r="H20" i="11"/>
  <c r="H24" i="11" s="1"/>
  <c r="H36" i="11"/>
  <c r="K22" i="11"/>
  <c r="K38" i="11"/>
  <c r="S20" i="11"/>
  <c r="S36" i="11"/>
  <c r="G20" i="11"/>
  <c r="G36" i="11"/>
  <c r="W22" i="11"/>
  <c r="W38" i="11"/>
  <c r="J22" i="11"/>
  <c r="J38" i="11"/>
  <c r="I22" i="11"/>
  <c r="I24" i="11" s="1"/>
  <c r="I26" i="11" s="1"/>
  <c r="K20" i="11"/>
  <c r="R20" i="11"/>
  <c r="R36" i="11"/>
  <c r="F20" i="11"/>
  <c r="F36" i="11"/>
  <c r="G22" i="11"/>
  <c r="Q20" i="11"/>
  <c r="Q36" i="11"/>
  <c r="E20" i="11"/>
  <c r="E24" i="11" s="1"/>
  <c r="E36" i="11"/>
  <c r="T22" i="11"/>
  <c r="T24" i="11" s="1"/>
  <c r="T38" i="11"/>
  <c r="H22" i="11"/>
  <c r="H38" i="11"/>
  <c r="E22" i="11"/>
  <c r="P20" i="11"/>
  <c r="P24" i="11" s="1"/>
  <c r="P36" i="11"/>
  <c r="D20" i="11"/>
  <c r="D36" i="11"/>
  <c r="V36" i="11" s="1"/>
  <c r="R40" i="11"/>
  <c r="L20" i="11"/>
  <c r="L24" i="11" s="1"/>
  <c r="O20" i="11"/>
  <c r="O36" i="11"/>
  <c r="R22" i="11"/>
  <c r="R24" i="11" s="1"/>
  <c r="R26" i="11" s="1"/>
  <c r="R38" i="11"/>
  <c r="F22" i="11"/>
  <c r="F38" i="11"/>
  <c r="N20" i="11"/>
  <c r="N36" i="11"/>
  <c r="V17" i="1"/>
  <c r="W21" i="11"/>
  <c r="W37" i="11"/>
  <c r="M21" i="11"/>
  <c r="M37" i="11"/>
  <c r="N21" i="11"/>
  <c r="N24" i="11" s="1"/>
  <c r="N37" i="11"/>
  <c r="N40" i="11" s="1"/>
  <c r="D21" i="11"/>
  <c r="D37" i="11"/>
  <c r="E21" i="11"/>
  <c r="E37" i="11"/>
  <c r="E40" i="11" s="1"/>
  <c r="Q21" i="11"/>
  <c r="Q37" i="11"/>
  <c r="F21" i="11"/>
  <c r="F24" i="11" s="1"/>
  <c r="F37" i="11"/>
  <c r="F40" i="11" s="1"/>
  <c r="L21" i="11"/>
  <c r="L37" i="11"/>
  <c r="L40" i="11" s="1"/>
  <c r="O21" i="11"/>
  <c r="O24" i="11" s="1"/>
  <c r="O26" i="11" s="1"/>
  <c r="O37" i="11"/>
  <c r="O40" i="11" s="1"/>
  <c r="O42" i="11" s="1"/>
  <c r="G21" i="11"/>
  <c r="G24" i="11" s="1"/>
  <c r="G37" i="11"/>
  <c r="G40" i="11" s="1"/>
  <c r="G42" i="11" s="1"/>
  <c r="H21" i="11"/>
  <c r="H37" i="11"/>
  <c r="H40" i="11" s="1"/>
  <c r="U21" i="11"/>
  <c r="U37" i="11"/>
  <c r="U40" i="11" s="1"/>
  <c r="U42" i="11" s="1"/>
  <c r="J21" i="11"/>
  <c r="J37" i="11"/>
  <c r="P21" i="11"/>
  <c r="P37" i="11"/>
  <c r="P40" i="11" s="1"/>
  <c r="S21" i="11"/>
  <c r="S24" i="11" s="1"/>
  <c r="S37" i="11"/>
  <c r="S40" i="11" s="1"/>
  <c r="S42" i="11" s="1"/>
  <c r="T21" i="11"/>
  <c r="T37" i="11"/>
  <c r="I21" i="11"/>
  <c r="I37" i="11"/>
  <c r="I40" i="11" s="1"/>
  <c r="I42" i="11" s="1"/>
  <c r="K21" i="11"/>
  <c r="K37" i="11"/>
  <c r="K40" i="11" s="1"/>
  <c r="C21" i="11"/>
  <c r="C24" i="11" s="1"/>
  <c r="C37" i="11"/>
  <c r="V18" i="6"/>
  <c r="V17" i="10"/>
  <c r="V18" i="11"/>
  <c r="V24" i="11" s="1"/>
  <c r="V19" i="11"/>
  <c r="V17" i="9"/>
  <c r="U24" i="11"/>
  <c r="K24" i="11"/>
  <c r="V23" i="11"/>
  <c r="W24" i="11"/>
  <c r="W26" i="11" s="1"/>
  <c r="V17" i="11"/>
  <c r="V16" i="11"/>
  <c r="V15" i="11"/>
  <c r="G26" i="11" l="1"/>
  <c r="H26" i="11"/>
  <c r="T26" i="11"/>
  <c r="L42" i="11"/>
  <c r="S26" i="11"/>
  <c r="L26" i="11"/>
  <c r="N42" i="11"/>
  <c r="C26" i="11"/>
  <c r="H42" i="11"/>
  <c r="K26" i="11"/>
  <c r="V25" i="11"/>
  <c r="V26" i="11" s="1"/>
  <c r="P42" i="11"/>
  <c r="R42" i="11"/>
  <c r="N26" i="11"/>
  <c r="E26" i="11"/>
  <c r="F42" i="11"/>
  <c r="F26" i="11"/>
  <c r="K42" i="11"/>
  <c r="V41" i="11"/>
  <c r="V42" i="11" s="1"/>
  <c r="E42" i="11"/>
  <c r="P26" i="11"/>
  <c r="U26" i="11"/>
  <c r="M40" i="11"/>
  <c r="M42" i="11" s="1"/>
  <c r="M24" i="11"/>
  <c r="M26" i="11" s="1"/>
  <c r="V21" i="11"/>
  <c r="J40" i="11"/>
  <c r="J42" i="11" s="1"/>
  <c r="W40" i="11"/>
  <c r="W42" i="11" s="1"/>
  <c r="V20" i="11"/>
  <c r="J24" i="11"/>
  <c r="J26" i="11" s="1"/>
  <c r="Q40" i="11"/>
  <c r="Q42" i="11" s="1"/>
  <c r="V22" i="11"/>
  <c r="Q24" i="11"/>
  <c r="Q26" i="11" s="1"/>
  <c r="V38" i="11"/>
  <c r="T40" i="11"/>
  <c r="T42" i="11" s="1"/>
  <c r="D40" i="11"/>
  <c r="D42" i="11" s="1"/>
  <c r="D24" i="11"/>
  <c r="D26" i="11" s="1"/>
  <c r="C40" i="11"/>
  <c r="C42" i="11" s="1"/>
  <c r="V37" i="11"/>
</calcChain>
</file>

<file path=xl/sharedStrings.xml><?xml version="1.0" encoding="utf-8"?>
<sst xmlns="http://schemas.openxmlformats.org/spreadsheetml/2006/main" count="725" uniqueCount="162">
  <si>
    <t>POHJOIS-SAVON KASVIHUONEKAASUPÄÄSTÖT JA HIILITASE</t>
  </si>
  <si>
    <t>BENVIROC OY &amp; LUONNONVARAKESKUS</t>
  </si>
  <si>
    <t>Pohjois-Savon maakunnan yhteenlaskettuihin päästöihin sisältyvät kaikkien maakunnan nykyisten kuntien päästöjen lisäksi myös Joroisten kunnnan päästöt. Pieksämäen kaupungin päästöt eivät sisälly yhteenlaskettuihin päästöihin.</t>
  </si>
  <si>
    <t xml:space="preserve">Tulokset on esitetty kuntakohtaisesti sekä yhteensä Pohjois-Savon maakunnalle.  </t>
  </si>
  <si>
    <t>Kuntakohtaiset päästöt sektoreittain on esitetty kunkin laskennan sektorin mukaan nimetyllä välilehdellä.</t>
  </si>
  <si>
    <t>Sektori/Kunta</t>
  </si>
  <si>
    <t>Iisalmi</t>
  </si>
  <si>
    <t>Kaavi</t>
  </si>
  <si>
    <t>Keitele</t>
  </si>
  <si>
    <t>Joroinen</t>
  </si>
  <si>
    <t>Kiuruvesi</t>
  </si>
  <si>
    <t>Kuopio</t>
  </si>
  <si>
    <t>Lapinlahti</t>
  </si>
  <si>
    <t>Leppävirta</t>
  </si>
  <si>
    <t>Pielavesi</t>
  </si>
  <si>
    <t>Rautalampi</t>
  </si>
  <si>
    <t>Rautavaara</t>
  </si>
  <si>
    <t>Siilinjärvi</t>
  </si>
  <si>
    <t>Sonkajärvi</t>
  </si>
  <si>
    <t>Suonenjoki</t>
  </si>
  <si>
    <t>Tervo</t>
  </si>
  <si>
    <t>Tuusniemi</t>
  </si>
  <si>
    <t>Varkaus</t>
  </si>
  <si>
    <t>Vesanto</t>
  </si>
  <si>
    <t>Vieremä</t>
  </si>
  <si>
    <t>Pieksämäki</t>
  </si>
  <si>
    <t>Pohjois-Savon maakunta</t>
  </si>
  <si>
    <t>Päästökaupan alainen teollisuus</t>
  </si>
  <si>
    <t>Pienteollisuus</t>
  </si>
  <si>
    <t>Työkoneet</t>
  </si>
  <si>
    <t>Sähkö</t>
  </si>
  <si>
    <t>Liikenne</t>
  </si>
  <si>
    <t>Vesiliikenne</t>
  </si>
  <si>
    <t>Maatalaous</t>
  </si>
  <si>
    <t>Jätehuolto</t>
  </si>
  <si>
    <t>Kasvihuonekaasupäästöt yhteensä (kt CO2-ekv)</t>
  </si>
  <si>
    <t>Maankäyttösektori (kt CO2-ekv)</t>
  </si>
  <si>
    <t>Taulukossa esitettyjen kasvihuonekaasupäästöjen ja nielujen yksikkö on kt CO2-ekv.</t>
  </si>
  <si>
    <t>Päästökaupan alainen teollisuus (kt CO2-ekv)</t>
  </si>
  <si>
    <t>Pienteollisuus (kt CO2-ekv)</t>
  </si>
  <si>
    <t>Bensiinikäyttöiset työkoneet (kt CO2-ekv)</t>
  </si>
  <si>
    <t xml:space="preserve">BENVIROC OY </t>
  </si>
  <si>
    <t>BENVIROC OY</t>
  </si>
  <si>
    <t>LUONNONVARAKESKUS</t>
  </si>
  <si>
    <t xml:space="preserve">Sähkölämmitys </t>
  </si>
  <si>
    <t>Maalämpö</t>
  </si>
  <si>
    <t>Kaukolämpö</t>
  </si>
  <si>
    <t>Erillislämmitys</t>
  </si>
  <si>
    <t>Lämmitys yhteensä (kt CO2-ekv)</t>
  </si>
  <si>
    <t xml:space="preserve">Raskas liikenne </t>
  </si>
  <si>
    <t>Henkilöliikenne</t>
  </si>
  <si>
    <t>Kauttakulkuliikenne</t>
  </si>
  <si>
    <t>Hiilitase (kt CO2-ekv)</t>
  </si>
  <si>
    <t>Vesiliikenne (kt CO2-ekv)</t>
  </si>
  <si>
    <t>Huviveneet</t>
  </si>
  <si>
    <t>Satamat</t>
  </si>
  <si>
    <t>Maatalous (kt CO2-ekv)</t>
  </si>
  <si>
    <t>Eläinten ruuansulatus</t>
  </si>
  <si>
    <t>Lannankäsittely</t>
  </si>
  <si>
    <t>Peltoviljely</t>
  </si>
  <si>
    <t>Kaatopaikat</t>
  </si>
  <si>
    <t>Kompostointi</t>
  </si>
  <si>
    <t>Jäteveden käsittely</t>
  </si>
  <si>
    <t>Jätehuolto (kt CO2-ekv)</t>
  </si>
  <si>
    <t>Metsämaa (puusto ja maaperä)</t>
  </si>
  <si>
    <t>Viljelysmaa</t>
  </si>
  <si>
    <t>Ruohikkoalueet</t>
  </si>
  <si>
    <t>Rakennettu maa ja muu maa</t>
  </si>
  <si>
    <t>Puutuotteet</t>
  </si>
  <si>
    <t>Kosteikkoalueet (sis. sisävedet)</t>
  </si>
  <si>
    <t>Lämpö (sis. lämmityssähkö)</t>
  </si>
  <si>
    <t>Työkoneiden päästölaskenta sisältää bensiinikäyttöisten työkoneiden päästöt.</t>
  </si>
  <si>
    <t>Päästöt on laskettu VTT:n TYKO-mallia (http://lipasto.vtt.fi/tyko/) hyödyntäen.</t>
  </si>
  <si>
    <t>Mallilla tuotetaan Suomen viralliset vuosittaiset päästömäärät EU:lle, YK:lle ja Suomen tilastoihin.</t>
  </si>
  <si>
    <t xml:space="preserve">Maatalouden päästöt koostuvat eläinten ruuansulatuksesta, lannankäsittelystä ja peltoviljelystä. </t>
  </si>
  <si>
    <t xml:space="preserve">Laskennassa hyödynnetty menetelmä on kehitetty Suomen kansallisen kasvihuonekaasuinventaarion menetelmiin perustuen. </t>
  </si>
  <si>
    <r>
      <t>Eläinten lukumäärätiedot on saatu Ruokaviraston maaseutuelinkeinohallinnon tietojärjestelmästä ja Suomen Hippos ry:stä.</t>
    </r>
    <r>
      <rPr>
        <sz val="11"/>
        <color theme="1"/>
        <rFont val="Calibri"/>
        <family val="2"/>
        <scheme val="minor"/>
      </rPr>
      <t xml:space="preserve"> </t>
    </r>
  </si>
  <si>
    <t>Peltoviljelyn päästölaskenta perustuu viljelypinta-alatietoihin, jotka saadaan niin ikään Ruokaviraston tietojärjestelmästä.</t>
  </si>
  <si>
    <t xml:space="preserve">Vesiliikenteen päästöihin sisältyvät huviveneiden päästöt sekä satamat. </t>
  </si>
  <si>
    <t>Päästöt on jaettu raskaaseen liikenteeseen (kuorma-autot ja linja-autot) sekä henkilöliikenteeseen (henkilöautot, pakettiautot, moottoripyörät, mopot ja mopoautot).</t>
  </si>
  <si>
    <t xml:space="preserve">Lisäksi on eroteltu kauttakulkuliikenteen päästöt, eli Liikenneviraston hallinnoimilla teillä aiheutuneet kasvihuonekaasupäästöt. </t>
  </si>
  <si>
    <t xml:space="preserve">Jätehuollon päästöt sisältävät kaatopaikkasijoituksen, kompostoinnin ja jätevedenkäsittelyn. </t>
  </si>
  <si>
    <t xml:space="preserve">Laskennassa on hyödynnetty ympäristöhallinnon YLVA-tietokannan tietoja kaatopaikkasijoituksesta, kompostoinnista ja jätevedenkäsittelystä. Tietoja on täydennetty tietokyselyin. </t>
  </si>
  <si>
    <t>Kulutusperusteinen laskenta</t>
  </si>
  <si>
    <t>Tuotantoperusteinen laskenta</t>
  </si>
  <si>
    <t>Päästöt on laskettu sekä kulutusperusteisesti että tuotanperusteisesti.</t>
  </si>
  <si>
    <t>Tieliikenteen päästöt on laskettu VTT:n LIISA-mallilla (http://lipasto.vtt.fi/liisa/index.htm).</t>
  </si>
  <si>
    <t>Sähkönkulutuksen kulutusperusteiset päästöt laskettiin perustuen Energiateollisuus ry:n tilastoon kuntien sähkönkulutuksesta.</t>
  </si>
  <si>
    <t>Laskennassa hyödynnettiin Suomen keskimääräistä sähkön päästökerrointa.</t>
  </si>
  <si>
    <t>Tuotantoperusteisen laskennan päästöt sisältävät kunnan alueella tapahtuvan sähköntuotannon päästöt, pois lukien teollisuuden omaan käyttöön tuottaman sähkön päästöt.</t>
  </si>
  <si>
    <t>Huviveneiden päästölaskennassa hyödynnetään Suomen kansalliseen inventaarioon perustuvia päästökertoimia.</t>
  </si>
  <si>
    <t>Satamien päästölaskennassa on hyödynnetty VTT:n kehittämää MEERI-mallia (http://lipasto.vtt.fi/meeri/index.htm).</t>
  </si>
  <si>
    <t>Kulutusperusteinen ja tuotantoperusteinen laskenta eivät eroa toisistaan maatalouden päästölaskennan osalta.</t>
  </si>
  <si>
    <t>Kulutusperusteinen ja tuotantoperusteinen laskenta eivät eroa toisistaan vesiliikenteen päästölaskennan osalta.</t>
  </si>
  <si>
    <t>Kulutusperusteinen ja tuotantoperusteinen laskenta eivät eroa toisistaan tieliikenteen päästölaskennan osalta.</t>
  </si>
  <si>
    <t>Kulutusperusteinen ja tuotantoperusteinen laskenta eivät eroa toisistaan työkoneiden päästölaskennan osalta.</t>
  </si>
  <si>
    <t>Sähkölämmityksen ja maalämmön päästölaskenta perustuu Tilastokeskuksen rakennuskantatilastoon, josta saadaan kuntakohtaiset rakennusten pinta-alatiedot käyttötarkoituksen mukaan.</t>
  </si>
  <si>
    <t>Sähkönkulutuksen päästökerroin lasketaan perustuen Tilastokeskuksen ja Energiateollisuus ry:n aineistoon.</t>
  </si>
  <si>
    <t>Öljylämmityksen laskennassa hyödynnetään niin ikään Tilastokeskuksen rakennuskantatilaston tietoja. Puulämmityksen tiedot ovat peräisin Luonnonvarakeskuksen tilastosta.</t>
  </si>
  <si>
    <t>Kaukolämmön laskenta perustuu Energiateollisuus ry:n kaukolämpötilaston tietoihin sekä kaukolämmön toimittajille tehtyihin tietokyselyihin. Laskennan polttoainekohtaiset päästökertoimet perustuvat Tilastokeskuksen polttoaineluokituksen tietoihin.</t>
  </si>
  <si>
    <t>Kaukolämmön kulutusperusteisessa laskennassa päästöt lasketaan perustuen kunnassa kulutetun energian määrään riippumatta siitä, onko kaukolämpö tuotettu kunnassa vai kunnan ulkopuolella.</t>
  </si>
  <si>
    <t>Kaukolämmön tuotantoperusteisessa laskennassa lasketaan kaikki kunnan rajojen sisäpuolella tapahtuvasta kaukolämmöntuotannosta aiheutuvat  päästöt, vaikka kaukolämpö kulutettaisiin kunnan rajojen ulkopuolella.</t>
  </si>
  <si>
    <t>Kulutusperusteinen ja tuotantoperusteinen laskenta eivät eroa toisistaan sähkölämmityksen, maalämmön ja erillislämmityksen päästölaskennan osalta.</t>
  </si>
  <si>
    <t>Kulutusperusteisessa laskennassa jätehuollon päästöt lasketaan syntypaikan mukaan, eli useiden kuntien yhteisten jätehuoltoyhtiöiden päästöt allokoidaan kullekin kunnalle kunnassa syntyvän jätemäärän perusteella.</t>
  </si>
  <si>
    <t>Tuotantoperusteisessa laskennassa jätehuollon päästöt allokoidaan jätehuoltolaitoksen sijaintipaikkakunnalle huolimatta siitä missä kunnassa jäte on syntynyt.</t>
  </si>
  <si>
    <t>*</t>
  </si>
  <si>
    <t>* Kaavin Biolämpö Oy:n tietoja ei saatu</t>
  </si>
  <si>
    <r>
      <t>Tieliikenne (kt CO</t>
    </r>
    <r>
      <rPr>
        <vertAlign val="subscript"/>
        <sz val="11"/>
        <color theme="1"/>
        <rFont val="Abadi"/>
        <family val="2"/>
      </rPr>
      <t>2</t>
    </r>
    <r>
      <rPr>
        <sz val="11"/>
        <color theme="1"/>
        <rFont val="Abadi"/>
        <family val="2"/>
      </rPr>
      <t>-ekv)</t>
    </r>
  </si>
  <si>
    <t>18.6.2020</t>
  </si>
  <si>
    <t>Tähän Excel-tiedostoon on koottu osana Hillineutraali maakunta Pohjois-Savo (HIMA) -hanketta tehdyn selvityksen tulokset.</t>
  </si>
  <si>
    <t>Excel-tiedosto sisältää seuraavat taulukot:</t>
  </si>
  <si>
    <t>=</t>
  </si>
  <si>
    <t>Päästölaskennan sektorikohtaiset tulokset ja yhteenveto vuoden 2018 päästöistä ja nieluista. Kulutus- ja tuotantoperusteinen laskenta.</t>
  </si>
  <si>
    <t>Päästökaupan alaisen teollisuuden päästöt sisältävät polttoaineen käytön (pois lukien verkkoon myydyn sähkön ja kaukolämmön tuottamiseen käytetyt polttoaineet), ostetun lämmön ja höyryn päästöt sekä prosessipäästöt (esim. typpihapon tuotannosta).</t>
  </si>
  <si>
    <t xml:space="preserve">Polttoainekohtaiset päästökertoimet määriteltiin Tilastokeskuksen polttoaineluokitukseen perustuen. </t>
  </si>
  <si>
    <t xml:space="preserve">Laskennan lähtötietoina käytettiin muun muassa päästökauppajärjestelmän tietoja, ympäristöhallinnon YLVA-tietokannan tietoja ja toimijoille tehdyin tietokyselyin kerättyjä tietoja. </t>
  </si>
  <si>
    <t xml:space="preserve">Tuotantoperusteiseen päästökaupan alaisen teollisuuden laskentaan kuuluvat kunnan rajojen sisäpuolella tapahtuva polttoaineenkäyttö (pois lukien verkkoon myydyn sähkön ja kaukolämmön tuottamiseen käytetyt polttoaineet, jotka sisältyvät sähkösektorin päästöihin) sekä prosessipäästöt. </t>
  </si>
  <si>
    <t xml:space="preserve">Sähkön, lämmön tai teollisuuden prosessihöyryn kuntarajat ylittäviä myyntejä tai ostoja ei vuonna 2018 ollut, joten tuotantoperusteisen ja kulutusperusteisen laskennan tulokset eivät päästökaupan alaisen teollisuuden osalta eronneet toisistaan. </t>
  </si>
  <si>
    <t>Tälle sivulle on koottu Pohjois-Savon ELY-keskuksen tilaaman työn Pohjois-Savon kasvihuonekaasupäästöt ja hiilitase laskennan tulokset vuodelta 2018.</t>
  </si>
  <si>
    <t xml:space="preserve">Pienteollisuuden päästöjen laskentaan sisältyvät päästökaupan ulkopuolisten teollisuuden toimijoiden päästöt. </t>
  </si>
  <si>
    <t xml:space="preserve">Laskennan tietolähteinä hyödynnettiin ympäristöhallinnon YLVA-tietokannan tietoja teollisuuden toimijoiden polttoaineenkulutuksesta, kuntakohtaisia kevyen ja raskaan polttoöljyn myyntimäärätietoja ja toimijoille tehtyjä tietokyselyitä.  </t>
  </si>
  <si>
    <t>Kulutusperusteinen ja tuotantoperusteinen laskenta eivät eroa toisistaan pienteollisuuden päästölaskennan osalta.</t>
  </si>
  <si>
    <t>Tieliikenne</t>
  </si>
  <si>
    <t>Teollisuuden sähkönkulutuksen päästöt laskettiin vähentämällä sähkönkulutustilaston teollisuus-luokan sähkönkulutuksesta teollisuuslaitosten omaan käyttöönsä tuottaman sähkön päästöt, jotka sisältyvät teollisuussektoreille.</t>
  </si>
  <si>
    <t>Huviveneiden päästöt laskettiin Traficomin vesikulkuneuvorekisterin lukumäärätietoihin perustuen.</t>
  </si>
  <si>
    <t>Metsämaa (puusto ja maaperä): puuston hiilinielulaskenta perustuu Luonnonvarakeskuksen monilähteisen Valtakunnan Metsien Inventoinnin aineistoihin, MELA-laskentaan ja biomassamalleihin. Maaperän päästölaskenta tehtiin kansallisen kasvihuonekaasuinventaarin menetelmin.</t>
  </si>
  <si>
    <t>Viljelysmaa: pinta-alatiedot saatiin Ruokaviraston tietokannoista ja maan hiilivaraston muutos arvioitiin kansallisessa kasvihuonekaasujen inventaariossa käytetyin menetelmin ja päästökertoimin.</t>
  </si>
  <si>
    <t>Ruohikkoalueet: pinta-alatiedot saatiin Ruokaviraston tietokannoista ja maan hiilivaraston muutos arvioitiin kansallisessa kasvihuonekaasujen inventaariossa käytetyin menetelmin ja päästökertoimin.</t>
  </si>
  <si>
    <t>Rakennettu maa ja muu maa: Kansallisessa päästöinventaarion mukaisesti rakennetun maan ja muun maan hiilivaraston arvioitiin olevan tasapainossa.</t>
  </si>
  <si>
    <t>Puutuotteet: vaikutus arvioitiin tasapainotilaan lähtötietojen puuttuessa, ks. tarkemmin raportin menetelmäkuvaus.</t>
  </si>
  <si>
    <t>Päästöjen kehitys BAU- ja HIPOS-skenaarioissa sekä nielujen kehitys SY- ja SY-C -skenaarioissa.</t>
  </si>
  <si>
    <t>Päästökehitys vuoteen 2040</t>
  </si>
  <si>
    <t>Pohjois-Savon kasvihuonekaasupäästöjen kehitystä vuoteen 2040 arvioitiin kahden skenaarion avulla.</t>
  </si>
  <si>
    <t>Perusuraskenaariossa (BAU) oletettiin, että maakunnan päästökehitystä ohjaavat ainoastaan kansalliset päästövähennystavoitteet, toimet ja linjaukset sekä esimerkiksi maakunnan väestökehitys ja energiankulutuksen yleiset trendit.</t>
  </si>
  <si>
    <t xml:space="preserve">Hiilineutraali Pohjois-Savo (HIPOS) -skenaariossa otettiin kansallisten toimien ja linjausten lisäksi huomioon maakunnassa toteutettavat merkittävimmät ilmastotoimet. </t>
  </si>
  <si>
    <t>Maakunnan ilmastotoimien vaikutusten arviointiin osallistui asiantuntijoita Pohjois-Savon ELY-keskuksesta, Savon Voimasta, Kuopion Energiasta, Ylä-Savon Jätehuollosta sekä Navitas Kehitys Oy:stä.</t>
  </si>
  <si>
    <t>BAU-skenaario 2040</t>
  </si>
  <si>
    <t>HIPOS-skenaario 2040</t>
  </si>
  <si>
    <t>Maankäyttösektorin päästöjen ja nielujen kehitys vuoteen 2040</t>
  </si>
  <si>
    <t>SY-skenaario 2040</t>
  </si>
  <si>
    <t>Maankäyttösektori (kt CO2-ekv, 2040)</t>
  </si>
  <si>
    <t>SY+HIPOS hiilitase (kt CO2-ekv)</t>
  </si>
  <si>
    <t>SY-C-skenaario 2040</t>
  </si>
  <si>
    <t>SY-C+HIPOS hiilitase (kt CO2-ekv)</t>
  </si>
  <si>
    <t xml:space="preserve">SY-skenaariossa suurin ylläpidettävissä oleva aines- ja energiapuun hakkuukertymäarvio määriteltiin MELA-tulospalvelun laatuselosteen mukaisesti (Luonnonvarakeskus 2020a). Arvio kuvaa hakkuiden ylärajan silloin, kun metsätalouden taloudellista ja puuntuotannollista kestävyyttä pidetään tavoiteltavana. </t>
  </si>
  <si>
    <t>Hiilensidontatavoitteen sisältämä hakkuumahdollisuusarvio (SY-C) oli sama kuin SY-skenaario, mutta lisäksi vaadittiin, että puuston hiilensidonnalla kompensoidaan kaikki kasvihuonekaasupäästöt, myös maankäyttösektorin osalta. Tämän lisäksi asetettiin hiilensidonnalle laskennallinen lisänielu, jonka suuruus oli 10 % HIPOS-laskennan kasvihuonekaasupäästöistä vuonna 2040.</t>
  </si>
  <si>
    <t>Tarkemmat kuvaukset maankäyttösektorin skenaarioista on esitetty raportissa.</t>
  </si>
  <si>
    <t>Puuston hiilivaraston arvio nykytilassa, SY-skenaariossa ja SY-C -skenaariossa</t>
  </si>
  <si>
    <t>1000 t C (runkopuu kuorineen, oksat, lehdet, kanto, juuret)</t>
  </si>
  <si>
    <t>Elävän puuston hiilimäärä Pohjois-Savossa 2015 ja 2040</t>
  </si>
  <si>
    <t>Skenaariot:</t>
  </si>
  <si>
    <t>SY: suurin ylläpidettävissä oleva hakkuukertymä</t>
  </si>
  <si>
    <t>SY-C: kuten SY, mutta sisältää hiilensidontatavoitteen</t>
  </si>
  <si>
    <t>Skenaario</t>
  </si>
  <si>
    <t>Vuosi</t>
  </si>
  <si>
    <t>SY</t>
  </si>
  <si>
    <t>SY-C</t>
  </si>
  <si>
    <t>Maatalous</t>
  </si>
  <si>
    <t>Kosteikkoalueet (sis. sisävedet): Turvetuotannon kuntakohtaiset pinta-alat laskettiin Maanmittauslaitoksen kartta-aineistojen ja monilähteisen Valtakunnan Metsien Inventoinnin menetelmien avulla. Turvetuotantoalueiden maaperän kasvihuonekaasupäästöt laskettiin kansallisessa kasvihuonekaasuinventaariossa käytetyillä päästökertoimilla. Kansallisen päästöinventaarion käytännön mukaisesti muiden kosteikkoalueiden, mukaan lukien sisävedet, hiilivaraston arvioidaan olevan ihmisen toiminnan ulkopuolella ja niitä ei siksi raportoida.</t>
  </si>
  <si>
    <t>-</t>
  </si>
  <si>
    <t>Lämmityssähkö eriteltiin muusta sähköstä vähentämällä Energiateollisuus ry:n tilastoluokkien ”asuminen, maatalous, palvelut ja rakentaminen” sähkönkulutuksesta sähkölämmityksen ja maalämpöpumppujen sähkönkulutus.</t>
  </si>
  <si>
    <t>Sähkö (kt CO2-ekv)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</si>
</sst>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00000"/>
    <numFmt numFmtId="166" formatCode="0.0000"/>
  </numFmts>
  <fonts count="12" x14ac:knownFonts="1">
    <font>
      <sz val="11"/>
      <color theme="1"/>
      <name val="Calibri"/>
      <family val="2"/>
      <scheme val="minor"/>
    </font>
    <font>
      <sz val="11"/>
      <color theme="1"/>
      <name val="Abadi"/>
      <family val="2"/>
    </font>
    <font>
      <u/>
      <sz val="11"/>
      <color theme="1"/>
      <name val="Abadi"/>
      <family val="2"/>
    </font>
    <font>
      <b/>
      <sz val="11"/>
      <color rgb="FFC00000"/>
      <name val="Abadi"/>
      <family val="2"/>
    </font>
    <font>
      <sz val="11"/>
      <color theme="1"/>
      <name val="Calibri"/>
      <family val="2"/>
      <scheme val="minor"/>
    </font>
    <font>
      <vertAlign val="subscript"/>
      <sz val="11"/>
      <color theme="1"/>
      <name val="Abadi"/>
      <family val="2"/>
    </font>
    <font>
      <sz val="11"/>
      <name val="Abadi"/>
      <family val="2"/>
    </font>
    <font>
      <b/>
      <sz val="11"/>
      <color theme="1"/>
      <name val="Abadi"/>
      <family val="2"/>
    </font>
    <font>
      <b/>
      <sz val="11"/>
      <name val="Abadi"/>
      <family val="2"/>
    </font>
    <font>
      <u/>
      <sz val="11"/>
      <name val="Abadi"/>
      <family val="2"/>
    </font>
    <font>
      <i/>
      <sz val="11"/>
      <color theme="1"/>
      <name val="Abadi"/>
      <family val="2"/>
    </font>
    <font>
      <sz val="10"/>
      <color theme="1"/>
      <name val="Calibri"/>
      <family val="2"/>
      <scheme val="minor"/>
    </font>
  </fonts>
  <fills count="6">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5" tint="0.39997558519241921"/>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top style="thin">
        <color indexed="64"/>
      </top>
      <bottom style="medium">
        <color indexed="64"/>
      </bottom>
      <diagonal/>
    </border>
    <border>
      <left style="thin">
        <color theme="3" tint="0.39997558519241921"/>
      </left>
      <right style="thin">
        <color theme="3" tint="0.39997558519241921"/>
      </right>
      <top style="thin">
        <color theme="3" tint="0.39997558519241921"/>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diagonal/>
    </border>
  </borders>
  <cellStyleXfs count="2">
    <xf numFmtId="0" fontId="0" fillId="0" borderId="0"/>
    <xf numFmtId="9" fontId="4" fillId="0" borderId="0" applyFont="0" applyFill="0" applyBorder="0" applyAlignment="0" applyProtection="0"/>
  </cellStyleXfs>
  <cellXfs count="90">
    <xf numFmtId="0" fontId="0" fillId="0" borderId="0" xfId="0"/>
    <xf numFmtId="0" fontId="1" fillId="2" borderId="0" xfId="0" applyFont="1" applyFill="1"/>
    <xf numFmtId="0" fontId="1" fillId="2" borderId="2" xfId="0" applyFont="1" applyFill="1" applyBorder="1"/>
    <xf numFmtId="0" fontId="1" fillId="2" borderId="5" xfId="0" applyFont="1" applyFill="1" applyBorder="1"/>
    <xf numFmtId="0" fontId="1" fillId="2" borderId="7" xfId="0" applyFont="1" applyFill="1" applyBorder="1"/>
    <xf numFmtId="0" fontId="1" fillId="2" borderId="3" xfId="0" applyFont="1" applyFill="1" applyBorder="1" applyAlignment="1">
      <alignment horizontal="center"/>
    </xf>
    <xf numFmtId="0" fontId="1" fillId="2" borderId="3" xfId="0" applyFont="1" applyFill="1" applyBorder="1" applyAlignment="1">
      <alignment horizontal="center" wrapText="1"/>
    </xf>
    <xf numFmtId="0" fontId="1" fillId="2" borderId="4" xfId="0" applyFont="1" applyFill="1" applyBorder="1" applyAlignment="1"/>
    <xf numFmtId="0" fontId="1" fillId="2" borderId="6" xfId="0" applyFont="1" applyFill="1" applyBorder="1" applyAlignment="1">
      <alignment vertical="center"/>
    </xf>
    <xf numFmtId="0" fontId="1" fillId="2" borderId="1" xfId="0" applyFont="1" applyFill="1" applyBorder="1" applyAlignment="1">
      <alignment horizontal="center" vertical="center"/>
    </xf>
    <xf numFmtId="164" fontId="1" fillId="2" borderId="8" xfId="0" applyNumberFormat="1" applyFont="1" applyFill="1" applyBorder="1" applyAlignment="1">
      <alignment horizontal="center"/>
    </xf>
    <xf numFmtId="164" fontId="1" fillId="2" borderId="1" xfId="0" applyNumberFormat="1" applyFont="1" applyFill="1" applyBorder="1" applyAlignment="1">
      <alignment horizontal="center"/>
    </xf>
    <xf numFmtId="164" fontId="1" fillId="2" borderId="6" xfId="0" applyNumberFormat="1" applyFont="1" applyFill="1" applyBorder="1" applyAlignment="1">
      <alignment horizontal="center"/>
    </xf>
    <xf numFmtId="164" fontId="2" fillId="2" borderId="1" xfId="0" applyNumberFormat="1" applyFont="1" applyFill="1" applyBorder="1" applyAlignment="1">
      <alignment horizontal="center"/>
    </xf>
    <xf numFmtId="164" fontId="2" fillId="2" borderId="6" xfId="0" applyNumberFormat="1" applyFont="1" applyFill="1" applyBorder="1" applyAlignment="1">
      <alignment horizontal="center"/>
    </xf>
    <xf numFmtId="0" fontId="1" fillId="0" borderId="0" xfId="0" applyFont="1"/>
    <xf numFmtId="164" fontId="2" fillId="2" borderId="1" xfId="0" applyNumberFormat="1" applyFont="1" applyFill="1" applyBorder="1" applyAlignment="1">
      <alignment horizontal="center" vertical="center"/>
    </xf>
    <xf numFmtId="164" fontId="1" fillId="2" borderId="1" xfId="0" applyNumberFormat="1" applyFont="1" applyFill="1" applyBorder="1" applyAlignment="1">
      <alignment horizontal="center" vertical="center"/>
    </xf>
    <xf numFmtId="164" fontId="2" fillId="2" borderId="8" xfId="0" applyNumberFormat="1" applyFont="1" applyFill="1" applyBorder="1" applyAlignment="1">
      <alignment horizontal="center" vertical="center"/>
    </xf>
    <xf numFmtId="2" fontId="1" fillId="2" borderId="6" xfId="0" applyNumberFormat="1" applyFont="1" applyFill="1" applyBorder="1" applyAlignment="1">
      <alignment horizontal="center" vertical="center"/>
    </xf>
    <xf numFmtId="164" fontId="2" fillId="2" borderId="9" xfId="0" applyNumberFormat="1" applyFont="1" applyFill="1" applyBorder="1" applyAlignment="1">
      <alignment horizontal="center" vertical="center"/>
    </xf>
    <xf numFmtId="164" fontId="1" fillId="2" borderId="6" xfId="0" applyNumberFormat="1" applyFont="1" applyFill="1" applyBorder="1" applyAlignment="1">
      <alignment horizontal="center" vertical="center"/>
    </xf>
    <xf numFmtId="164" fontId="1" fillId="2" borderId="8" xfId="0" applyNumberFormat="1" applyFont="1" applyFill="1" applyBorder="1" applyAlignment="1">
      <alignment horizontal="center" vertical="center"/>
    </xf>
    <xf numFmtId="164" fontId="1" fillId="2" borderId="9" xfId="0" applyNumberFormat="1" applyFont="1" applyFill="1" applyBorder="1" applyAlignment="1">
      <alignment horizontal="center" vertical="center"/>
    </xf>
    <xf numFmtId="164" fontId="2" fillId="2" borderId="6" xfId="0" applyNumberFormat="1" applyFont="1" applyFill="1" applyBorder="1" applyAlignment="1">
      <alignment horizontal="center" vertical="center"/>
    </xf>
    <xf numFmtId="164" fontId="1" fillId="2" borderId="9" xfId="0" applyNumberFormat="1" applyFont="1" applyFill="1" applyBorder="1" applyAlignment="1">
      <alignment horizontal="center"/>
    </xf>
    <xf numFmtId="0" fontId="1" fillId="2" borderId="10" xfId="0" applyFont="1" applyFill="1" applyBorder="1"/>
    <xf numFmtId="164" fontId="1" fillId="2" borderId="0" xfId="0" applyNumberFormat="1" applyFont="1" applyFill="1"/>
    <xf numFmtId="165" fontId="1" fillId="2" borderId="0" xfId="0" applyNumberFormat="1" applyFont="1" applyFill="1"/>
    <xf numFmtId="166" fontId="1" fillId="2" borderId="0" xfId="0" applyNumberFormat="1" applyFont="1" applyFill="1"/>
    <xf numFmtId="0" fontId="3" fillId="2" borderId="0" xfId="0" applyFont="1" applyFill="1"/>
    <xf numFmtId="164" fontId="1" fillId="2" borderId="11" xfId="0" applyNumberFormat="1" applyFont="1" applyFill="1" applyBorder="1" applyAlignment="1">
      <alignment horizontal="center"/>
    </xf>
    <xf numFmtId="0" fontId="1" fillId="2" borderId="8" xfId="0" applyFont="1" applyFill="1" applyBorder="1" applyAlignment="1">
      <alignment horizontal="center" vertical="center"/>
    </xf>
    <xf numFmtId="0" fontId="1" fillId="2" borderId="9" xfId="0" applyFont="1" applyFill="1" applyBorder="1" applyAlignment="1">
      <alignment horizontal="center" vertical="center"/>
    </xf>
    <xf numFmtId="0" fontId="1" fillId="2" borderId="6" xfId="0" applyFont="1" applyFill="1" applyBorder="1" applyAlignment="1">
      <alignment horizontal="center" vertical="center"/>
    </xf>
    <xf numFmtId="9" fontId="1" fillId="2" borderId="0" xfId="1" applyFont="1" applyFill="1"/>
    <xf numFmtId="0" fontId="0" fillId="2" borderId="0" xfId="0" applyFill="1"/>
    <xf numFmtId="49" fontId="1" fillId="2" borderId="0" xfId="0" applyNumberFormat="1" applyFont="1" applyFill="1"/>
    <xf numFmtId="0" fontId="1" fillId="3" borderId="0" xfId="0" applyFont="1" applyFill="1"/>
    <xf numFmtId="0" fontId="1" fillId="2" borderId="12" xfId="0" applyFont="1" applyFill="1" applyBorder="1" applyAlignment="1">
      <alignment horizontal="center"/>
    </xf>
    <xf numFmtId="0" fontId="1" fillId="2" borderId="13" xfId="0" applyFont="1" applyFill="1" applyBorder="1"/>
    <xf numFmtId="164" fontId="1" fillId="2" borderId="14" xfId="0" applyNumberFormat="1" applyFont="1" applyFill="1" applyBorder="1" applyAlignment="1">
      <alignment horizontal="center"/>
    </xf>
    <xf numFmtId="164" fontId="1" fillId="0" borderId="1" xfId="0" applyNumberFormat="1" applyFont="1" applyFill="1" applyBorder="1" applyAlignment="1">
      <alignment horizontal="center" vertical="center"/>
    </xf>
    <xf numFmtId="0" fontId="6" fillId="0" borderId="0" xfId="0" applyFont="1" applyAlignment="1">
      <alignment vertical="center"/>
    </xf>
    <xf numFmtId="0" fontId="1" fillId="4" borderId="0" xfId="0" applyFont="1" applyFill="1"/>
    <xf numFmtId="0" fontId="1" fillId="2" borderId="15" xfId="0" applyFont="1" applyFill="1" applyBorder="1"/>
    <xf numFmtId="0" fontId="1" fillId="2" borderId="18" xfId="0" applyFont="1" applyFill="1" applyBorder="1"/>
    <xf numFmtId="0" fontId="1" fillId="2" borderId="20" xfId="0" applyFont="1" applyFill="1" applyBorder="1"/>
    <xf numFmtId="0" fontId="1" fillId="2" borderId="21" xfId="0" applyFont="1" applyFill="1" applyBorder="1"/>
    <xf numFmtId="0" fontId="1" fillId="2" borderId="2" xfId="0" applyFont="1" applyFill="1" applyBorder="1" applyAlignment="1">
      <alignment horizontal="left"/>
    </xf>
    <xf numFmtId="0" fontId="1" fillId="2" borderId="4" xfId="0" applyFont="1" applyFill="1" applyBorder="1" applyAlignment="1">
      <alignment horizontal="center"/>
    </xf>
    <xf numFmtId="0" fontId="1" fillId="2" borderId="5" xfId="0" applyFont="1" applyFill="1" applyBorder="1" applyAlignment="1">
      <alignment horizontal="left"/>
    </xf>
    <xf numFmtId="0" fontId="1" fillId="2" borderId="7" xfId="0" applyFont="1" applyFill="1" applyBorder="1" applyAlignment="1">
      <alignment horizontal="left"/>
    </xf>
    <xf numFmtId="164" fontId="2" fillId="2" borderId="8" xfId="0" applyNumberFormat="1" applyFont="1" applyFill="1" applyBorder="1" applyAlignment="1">
      <alignment horizontal="center"/>
    </xf>
    <xf numFmtId="0" fontId="6" fillId="2" borderId="5" xfId="0" applyFont="1" applyFill="1" applyBorder="1"/>
    <xf numFmtId="0" fontId="6" fillId="0" borderId="7" xfId="0" applyFont="1" applyBorder="1"/>
    <xf numFmtId="0" fontId="1" fillId="0" borderId="0" xfId="0" applyFont="1"/>
    <xf numFmtId="164" fontId="1" fillId="0" borderId="1" xfId="0" applyNumberFormat="1" applyFont="1" applyBorder="1" applyAlignment="1">
      <alignment horizontal="center"/>
    </xf>
    <xf numFmtId="164" fontId="1" fillId="0" borderId="6" xfId="0" applyNumberFormat="1" applyFont="1" applyBorder="1" applyAlignment="1">
      <alignment horizontal="center"/>
    </xf>
    <xf numFmtId="164" fontId="2" fillId="0" borderId="1" xfId="0" applyNumberFormat="1" applyFont="1" applyBorder="1" applyAlignment="1">
      <alignment horizontal="center"/>
    </xf>
    <xf numFmtId="164" fontId="10" fillId="2" borderId="8" xfId="0" applyNumberFormat="1" applyFont="1" applyFill="1" applyBorder="1" applyAlignment="1">
      <alignment horizontal="center"/>
    </xf>
    <xf numFmtId="164" fontId="6" fillId="0" borderId="0" xfId="0" applyNumberFormat="1" applyFont="1" applyBorder="1" applyAlignment="1">
      <alignment horizontal="center"/>
    </xf>
    <xf numFmtId="164" fontId="9" fillId="0" borderId="0" xfId="0" applyNumberFormat="1" applyFont="1" applyBorder="1" applyAlignment="1">
      <alignment horizontal="center"/>
    </xf>
    <xf numFmtId="164" fontId="6" fillId="0" borderId="19" xfId="0" applyNumberFormat="1" applyFont="1" applyBorder="1" applyAlignment="1">
      <alignment horizontal="center"/>
    </xf>
    <xf numFmtId="0" fontId="11" fillId="0" borderId="0" xfId="0" applyFont="1" applyAlignment="1">
      <alignment vertical="center"/>
    </xf>
    <xf numFmtId="0" fontId="11" fillId="2" borderId="0" xfId="0" applyFont="1" applyFill="1" applyAlignment="1">
      <alignment vertical="center"/>
    </xf>
    <xf numFmtId="0" fontId="1" fillId="2" borderId="0" xfId="0" applyFont="1" applyFill="1" applyAlignment="1">
      <alignment vertical="center"/>
    </xf>
    <xf numFmtId="0" fontId="1" fillId="5" borderId="0" xfId="0" applyFont="1" applyFill="1"/>
    <xf numFmtId="0" fontId="7" fillId="2" borderId="0" xfId="0" applyFont="1" applyFill="1"/>
    <xf numFmtId="0" fontId="6" fillId="2" borderId="0" xfId="0" applyFont="1" applyFill="1"/>
    <xf numFmtId="0" fontId="6" fillId="2" borderId="0" xfId="0" applyFont="1" applyFill="1" applyAlignment="1">
      <alignment horizontal="left"/>
    </xf>
    <xf numFmtId="3" fontId="6" fillId="2" borderId="0" xfId="0" applyNumberFormat="1" applyFont="1" applyFill="1" applyBorder="1" applyAlignment="1">
      <alignment vertical="center"/>
    </xf>
    <xf numFmtId="3" fontId="6" fillId="2" borderId="0" xfId="0" applyNumberFormat="1" applyFont="1" applyFill="1"/>
    <xf numFmtId="0" fontId="6" fillId="2" borderId="1" xfId="0" applyFont="1" applyFill="1" applyBorder="1" applyAlignment="1">
      <alignment horizontal="left"/>
    </xf>
    <xf numFmtId="3" fontId="6" fillId="2" borderId="1" xfId="0" applyNumberFormat="1" applyFont="1" applyFill="1" applyBorder="1" applyAlignment="1">
      <alignment vertical="center"/>
    </xf>
    <xf numFmtId="3" fontId="6" fillId="2" borderId="1" xfId="0" applyNumberFormat="1" applyFont="1" applyFill="1" applyBorder="1"/>
    <xf numFmtId="0" fontId="7" fillId="2" borderId="15" xfId="0" applyFont="1" applyFill="1" applyBorder="1"/>
    <xf numFmtId="0" fontId="7" fillId="2" borderId="16" xfId="0" applyFont="1" applyFill="1" applyBorder="1"/>
    <xf numFmtId="0" fontId="8" fillId="2" borderId="16" xfId="0" applyFont="1" applyFill="1" applyBorder="1" applyAlignment="1">
      <alignment horizontal="right"/>
    </xf>
    <xf numFmtId="0" fontId="8" fillId="2" borderId="16" xfId="0" applyFont="1" applyFill="1" applyBorder="1" applyAlignment="1">
      <alignment horizontal="center" wrapText="1"/>
    </xf>
    <xf numFmtId="0" fontId="8" fillId="2" borderId="17" xfId="0" applyFont="1" applyFill="1" applyBorder="1" applyAlignment="1">
      <alignment horizontal="right"/>
    </xf>
    <xf numFmtId="0" fontId="6" fillId="2" borderId="18" xfId="0" applyFont="1" applyFill="1" applyBorder="1"/>
    <xf numFmtId="3" fontId="6" fillId="2" borderId="6" xfId="0" applyNumberFormat="1" applyFont="1" applyFill="1" applyBorder="1" applyAlignment="1">
      <alignment vertical="center"/>
    </xf>
    <xf numFmtId="0" fontId="6" fillId="2" borderId="20" xfId="0" applyFont="1" applyFill="1" applyBorder="1"/>
    <xf numFmtId="0" fontId="6" fillId="2" borderId="8" xfId="0" applyFont="1" applyFill="1" applyBorder="1" applyAlignment="1">
      <alignment horizontal="left"/>
    </xf>
    <xf numFmtId="3" fontId="6" fillId="2" borderId="8" xfId="0" applyNumberFormat="1" applyFont="1" applyFill="1" applyBorder="1" applyAlignment="1">
      <alignment vertical="center"/>
    </xf>
    <xf numFmtId="3" fontId="6" fillId="2" borderId="8" xfId="0" applyNumberFormat="1" applyFont="1" applyFill="1" applyBorder="1"/>
    <xf numFmtId="3" fontId="6" fillId="2" borderId="9" xfId="0" applyNumberFormat="1" applyFont="1" applyFill="1" applyBorder="1" applyAlignment="1">
      <alignment vertical="center"/>
    </xf>
    <xf numFmtId="0" fontId="1" fillId="2" borderId="22" xfId="0" applyFont="1" applyFill="1" applyBorder="1"/>
    <xf numFmtId="0" fontId="1" fillId="2" borderId="0" xfId="0" applyFont="1" applyFill="1" applyAlignment="1"/>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4.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F7668B-32AA-48F0-8201-E6459E39D194}">
  <sheetPr>
    <tabColor theme="5" tint="-0.249977111117893"/>
  </sheetPr>
  <dimension ref="A1:C10"/>
  <sheetViews>
    <sheetView tabSelected="1" zoomScale="70" zoomScaleNormal="70" workbookViewId="0">
      <selection activeCell="F23" sqref="F23"/>
    </sheetView>
  </sheetViews>
  <sheetFormatPr defaultRowHeight="14.1" x14ac:dyDescent="0.5"/>
  <cols>
    <col min="1" max="16384" width="8.83984375" style="1"/>
  </cols>
  <sheetData>
    <row r="1" spans="1:3" x14ac:dyDescent="0.5">
      <c r="A1" s="1" t="s">
        <v>0</v>
      </c>
    </row>
    <row r="2" spans="1:3" x14ac:dyDescent="0.5">
      <c r="A2" s="37" t="s">
        <v>108</v>
      </c>
    </row>
    <row r="3" spans="1:3" x14ac:dyDescent="0.5">
      <c r="A3" s="1" t="s">
        <v>1</v>
      </c>
    </row>
    <row r="5" spans="1:3" x14ac:dyDescent="0.5">
      <c r="A5" s="1" t="s">
        <v>109</v>
      </c>
    </row>
    <row r="6" spans="1:3" x14ac:dyDescent="0.5">
      <c r="A6" s="1" t="s">
        <v>110</v>
      </c>
    </row>
    <row r="8" spans="1:3" x14ac:dyDescent="0.5">
      <c r="A8" s="38"/>
      <c r="B8" s="1" t="s">
        <v>111</v>
      </c>
      <c r="C8" s="1" t="s">
        <v>112</v>
      </c>
    </row>
    <row r="9" spans="1:3" x14ac:dyDescent="0.5">
      <c r="A9" s="44"/>
      <c r="B9" s="1" t="s">
        <v>111</v>
      </c>
      <c r="C9" s="1" t="s">
        <v>130</v>
      </c>
    </row>
    <row r="10" spans="1:3" x14ac:dyDescent="0.5">
      <c r="A10" s="67"/>
      <c r="B10" s="1" t="s">
        <v>111</v>
      </c>
      <c r="C10" s="1" t="s">
        <v>147</v>
      </c>
    </row>
  </sheetData>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5" tint="0.79998168889431442"/>
  </sheetPr>
  <dimension ref="A1:W17"/>
  <sheetViews>
    <sheetView zoomScale="60" zoomScaleNormal="60" workbookViewId="0">
      <selection activeCell="Q42" sqref="Q42"/>
    </sheetView>
  </sheetViews>
  <sheetFormatPr defaultColWidth="8.89453125" defaultRowHeight="14.1" x14ac:dyDescent="0.5"/>
  <cols>
    <col min="1" max="1" width="8.89453125" style="1"/>
    <col min="2" max="2" width="22" style="1" customWidth="1"/>
    <col min="3" max="11" width="8.89453125" style="1"/>
    <col min="12" max="12" width="11" style="1" customWidth="1"/>
    <col min="13" max="15" width="8.89453125" style="1"/>
    <col min="16" max="16" width="9.5234375" style="1" customWidth="1"/>
    <col min="17" max="22" width="8.89453125" style="1"/>
    <col min="23" max="23" width="10.20703125" style="1" customWidth="1"/>
    <col min="24" max="16384" width="8.89453125" style="1"/>
  </cols>
  <sheetData>
    <row r="1" spans="1:23" x14ac:dyDescent="0.5">
      <c r="A1" s="1" t="s">
        <v>0</v>
      </c>
    </row>
    <row r="2" spans="1:23" x14ac:dyDescent="0.5">
      <c r="A2" s="1" t="s">
        <v>41</v>
      </c>
    </row>
    <row r="4" spans="1:23" x14ac:dyDescent="0.5">
      <c r="A4" s="15" t="s">
        <v>74</v>
      </c>
    </row>
    <row r="5" spans="1:23" x14ac:dyDescent="0.5">
      <c r="A5" s="15" t="s">
        <v>75</v>
      </c>
    </row>
    <row r="6" spans="1:23" ht="14.4" x14ac:dyDescent="0.55000000000000004">
      <c r="A6" s="15" t="s">
        <v>76</v>
      </c>
    </row>
    <row r="7" spans="1:23" x14ac:dyDescent="0.5">
      <c r="A7" s="15" t="s">
        <v>77</v>
      </c>
    </row>
    <row r="8" spans="1:23" x14ac:dyDescent="0.5">
      <c r="A8" s="1" t="s">
        <v>92</v>
      </c>
    </row>
    <row r="12" spans="1:23" ht="14.4" thickBot="1" x14ac:dyDescent="0.55000000000000004"/>
    <row r="13" spans="1:23" ht="42.3" x14ac:dyDescent="0.5">
      <c r="B13" s="2" t="s">
        <v>5</v>
      </c>
      <c r="C13" s="5" t="s">
        <v>6</v>
      </c>
      <c r="D13" s="5" t="s">
        <v>9</v>
      </c>
      <c r="E13" s="5" t="s">
        <v>7</v>
      </c>
      <c r="F13" s="5" t="s">
        <v>8</v>
      </c>
      <c r="G13" s="5" t="s">
        <v>10</v>
      </c>
      <c r="H13" s="5" t="s">
        <v>11</v>
      </c>
      <c r="I13" s="5" t="s">
        <v>12</v>
      </c>
      <c r="J13" s="5" t="s">
        <v>13</v>
      </c>
      <c r="K13" s="5" t="s">
        <v>14</v>
      </c>
      <c r="L13" s="5" t="s">
        <v>15</v>
      </c>
      <c r="M13" s="5" t="s">
        <v>16</v>
      </c>
      <c r="N13" s="5" t="s">
        <v>17</v>
      </c>
      <c r="O13" s="5" t="s">
        <v>18</v>
      </c>
      <c r="P13" s="5" t="s">
        <v>19</v>
      </c>
      <c r="Q13" s="5" t="s">
        <v>20</v>
      </c>
      <c r="R13" s="5" t="s">
        <v>21</v>
      </c>
      <c r="S13" s="5" t="s">
        <v>22</v>
      </c>
      <c r="T13" s="5" t="s">
        <v>23</v>
      </c>
      <c r="U13" s="5" t="s">
        <v>24</v>
      </c>
      <c r="V13" s="6" t="s">
        <v>26</v>
      </c>
      <c r="W13" s="7" t="s">
        <v>25</v>
      </c>
    </row>
    <row r="14" spans="1:23" x14ac:dyDescent="0.5">
      <c r="B14" s="3" t="s">
        <v>57</v>
      </c>
      <c r="C14" s="17">
        <v>10.385689141039496</v>
      </c>
      <c r="D14" s="17">
        <v>4.5921371149648866</v>
      </c>
      <c r="E14" s="17">
        <v>2.14381914700173</v>
      </c>
      <c r="F14" s="17">
        <v>2.3073192017328163</v>
      </c>
      <c r="G14" s="17">
        <v>35.541629541416754</v>
      </c>
      <c r="H14" s="17">
        <v>42.104354905162339</v>
      </c>
      <c r="I14" s="17">
        <v>16.919076056906</v>
      </c>
      <c r="J14" s="17">
        <v>4.1490473342860206</v>
      </c>
      <c r="K14" s="17">
        <v>9.3274913779484265</v>
      </c>
      <c r="L14" s="17">
        <v>3.9302737106536494</v>
      </c>
      <c r="M14" s="17">
        <v>1.9898287546164337</v>
      </c>
      <c r="N14" s="17">
        <v>9.5764797056585031</v>
      </c>
      <c r="O14" s="17">
        <v>11.662011147680671</v>
      </c>
      <c r="P14" s="17">
        <v>3.6621335602216423</v>
      </c>
      <c r="Q14" s="17">
        <v>1.1444884464211136</v>
      </c>
      <c r="R14" s="17">
        <v>2.2595071031431533</v>
      </c>
      <c r="S14" s="17">
        <v>0.63651752023123376</v>
      </c>
      <c r="T14" s="17">
        <v>2.7774405652436851</v>
      </c>
      <c r="U14" s="17">
        <v>17.768247401903707</v>
      </c>
      <c r="V14" s="17">
        <f>SUM(C14:U14)</f>
        <v>182.87749173623223</v>
      </c>
      <c r="W14" s="19">
        <v>4.7939628516523314</v>
      </c>
    </row>
    <row r="15" spans="1:23" x14ac:dyDescent="0.5">
      <c r="B15" s="3" t="s">
        <v>58</v>
      </c>
      <c r="C15" s="17">
        <v>2.9966881175242013</v>
      </c>
      <c r="D15" s="17">
        <v>1.28129788148859</v>
      </c>
      <c r="E15" s="17">
        <v>0.57190507646533473</v>
      </c>
      <c r="F15" s="17">
        <v>0.58232581625180702</v>
      </c>
      <c r="G15" s="17">
        <v>10.262308068602181</v>
      </c>
      <c r="H15" s="17">
        <v>11.58904249199427</v>
      </c>
      <c r="I15" s="17">
        <v>5.6165550113001839</v>
      </c>
      <c r="J15" s="17">
        <v>1.1020954833319712</v>
      </c>
      <c r="K15" s="17">
        <v>2.5966527843277287</v>
      </c>
      <c r="L15" s="17">
        <v>1.0747183697126237</v>
      </c>
      <c r="M15" s="17">
        <v>0.56308765414731154</v>
      </c>
      <c r="N15" s="17">
        <v>2.6758647959835464</v>
      </c>
      <c r="O15" s="17">
        <v>3.0241247608654058</v>
      </c>
      <c r="P15" s="17">
        <v>1.0493486839781732</v>
      </c>
      <c r="Q15" s="17">
        <v>0.33432823787344929</v>
      </c>
      <c r="R15" s="17">
        <v>0.6497822533531582</v>
      </c>
      <c r="S15" s="17">
        <v>0.21202828675729943</v>
      </c>
      <c r="T15" s="17">
        <v>0.72313423383828801</v>
      </c>
      <c r="U15" s="17">
        <v>4.4786454911133333</v>
      </c>
      <c r="V15" s="17">
        <f t="shared" ref="V15:V16" si="0">SUM(C15:U15)</f>
        <v>51.38393349890886</v>
      </c>
      <c r="W15" s="19">
        <v>1.3298948297578512</v>
      </c>
    </row>
    <row r="16" spans="1:23" x14ac:dyDescent="0.5">
      <c r="B16" s="3" t="s">
        <v>59</v>
      </c>
      <c r="C16" s="17">
        <v>14.696178740465079</v>
      </c>
      <c r="D16" s="17">
        <v>7.7505652039468078</v>
      </c>
      <c r="E16" s="17">
        <v>2.9060958879592684</v>
      </c>
      <c r="F16" s="17">
        <v>3.1419458342272044</v>
      </c>
      <c r="G16" s="17">
        <v>34.812443890107247</v>
      </c>
      <c r="H16" s="17">
        <v>46.741062286730219</v>
      </c>
      <c r="I16" s="17">
        <v>20.487523427792432</v>
      </c>
      <c r="J16" s="17">
        <v>6.3012049698982651</v>
      </c>
      <c r="K16" s="17">
        <v>10.876495692838489</v>
      </c>
      <c r="L16" s="17">
        <v>5.3111664547815804</v>
      </c>
      <c r="M16" s="17">
        <v>2.1514174885891864</v>
      </c>
      <c r="N16" s="17">
        <v>11.218707248453125</v>
      </c>
      <c r="O16" s="17">
        <v>11.854899984049869</v>
      </c>
      <c r="P16" s="17">
        <v>5.3044579438312391</v>
      </c>
      <c r="Q16" s="17">
        <v>1.8430143448700853</v>
      </c>
      <c r="R16" s="17">
        <v>3.4491270415208328</v>
      </c>
      <c r="S16" s="17">
        <v>1.300548295819878</v>
      </c>
      <c r="T16" s="17">
        <v>3.9552098509713396</v>
      </c>
      <c r="U16" s="17">
        <v>17.073361502002385</v>
      </c>
      <c r="V16" s="17">
        <f t="shared" si="0"/>
        <v>211.17542608885452</v>
      </c>
      <c r="W16" s="19">
        <v>8.0268216767874403</v>
      </c>
    </row>
    <row r="17" spans="2:23" ht="14.4" thickBot="1" x14ac:dyDescent="0.55000000000000004">
      <c r="B17" s="4" t="s">
        <v>56</v>
      </c>
      <c r="C17" s="18">
        <f>SUM(C14:C16)</f>
        <v>28.078555999028776</v>
      </c>
      <c r="D17" s="18">
        <f t="shared" ref="D17:W17" si="1">SUM(D14:D16)</f>
        <v>13.624000200400285</v>
      </c>
      <c r="E17" s="18">
        <f t="shared" si="1"/>
        <v>5.6218201114263326</v>
      </c>
      <c r="F17" s="18">
        <f t="shared" si="1"/>
        <v>6.0315908522118278</v>
      </c>
      <c r="G17" s="18">
        <f t="shared" si="1"/>
        <v>80.616381500126181</v>
      </c>
      <c r="H17" s="18">
        <f t="shared" si="1"/>
        <v>100.43445968388683</v>
      </c>
      <c r="I17" s="18">
        <f t="shared" si="1"/>
        <v>43.023154495998618</v>
      </c>
      <c r="J17" s="18">
        <f t="shared" si="1"/>
        <v>11.552347787516258</v>
      </c>
      <c r="K17" s="18">
        <f t="shared" si="1"/>
        <v>22.800639855114646</v>
      </c>
      <c r="L17" s="18">
        <f t="shared" si="1"/>
        <v>10.316158535147853</v>
      </c>
      <c r="M17" s="18">
        <f t="shared" si="1"/>
        <v>4.7043338973529316</v>
      </c>
      <c r="N17" s="18">
        <f t="shared" si="1"/>
        <v>23.471051750095175</v>
      </c>
      <c r="O17" s="18">
        <f t="shared" si="1"/>
        <v>26.541035892595946</v>
      </c>
      <c r="P17" s="18">
        <f t="shared" si="1"/>
        <v>10.015940188031054</v>
      </c>
      <c r="Q17" s="18">
        <f t="shared" si="1"/>
        <v>3.321831029164648</v>
      </c>
      <c r="R17" s="18">
        <f t="shared" si="1"/>
        <v>6.3584163980171446</v>
      </c>
      <c r="S17" s="18">
        <f t="shared" si="1"/>
        <v>2.1490941028084114</v>
      </c>
      <c r="T17" s="18">
        <f t="shared" si="1"/>
        <v>7.4557846500533129</v>
      </c>
      <c r="U17" s="18">
        <f t="shared" si="1"/>
        <v>39.320254395019425</v>
      </c>
      <c r="V17" s="18">
        <f t="shared" si="1"/>
        <v>445.4368513239956</v>
      </c>
      <c r="W17" s="20">
        <f t="shared" si="1"/>
        <v>14.150679358197623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5" tint="0.79998168889431442"/>
  </sheetPr>
  <dimension ref="A1:Z25"/>
  <sheetViews>
    <sheetView zoomScale="60" zoomScaleNormal="60" workbookViewId="0">
      <selection activeCell="S4" sqref="S4"/>
    </sheetView>
  </sheetViews>
  <sheetFormatPr defaultColWidth="8.89453125" defaultRowHeight="14.1" x14ac:dyDescent="0.5"/>
  <cols>
    <col min="1" max="1" width="8.89453125" style="1"/>
    <col min="2" max="2" width="25.20703125" style="1" customWidth="1"/>
    <col min="3" max="11" width="8.89453125" style="1"/>
    <col min="12" max="12" width="9.3125" style="1" customWidth="1"/>
    <col min="13" max="13" width="9.41796875" style="1" customWidth="1"/>
    <col min="14" max="15" width="8.89453125" style="1"/>
    <col min="16" max="16" width="9.7890625" style="1" customWidth="1"/>
    <col min="17" max="22" width="8.89453125" style="1"/>
    <col min="23" max="23" width="11" style="1" customWidth="1"/>
    <col min="24" max="16384" width="8.89453125" style="1"/>
  </cols>
  <sheetData>
    <row r="1" spans="1:23" x14ac:dyDescent="0.5">
      <c r="A1" s="1" t="s">
        <v>0</v>
      </c>
    </row>
    <row r="2" spans="1:23" x14ac:dyDescent="0.5">
      <c r="A2" s="1" t="s">
        <v>41</v>
      </c>
    </row>
    <row r="4" spans="1:23" x14ac:dyDescent="0.5">
      <c r="A4" s="1" t="s">
        <v>81</v>
      </c>
    </row>
    <row r="5" spans="1:23" x14ac:dyDescent="0.5">
      <c r="A5" s="15" t="s">
        <v>75</v>
      </c>
    </row>
    <row r="6" spans="1:23" x14ac:dyDescent="0.5">
      <c r="A6" s="1" t="s">
        <v>82</v>
      </c>
    </row>
    <row r="7" spans="1:23" x14ac:dyDescent="0.5">
      <c r="A7" s="1" t="s">
        <v>103</v>
      </c>
    </row>
    <row r="8" spans="1:23" x14ac:dyDescent="0.5">
      <c r="A8" s="1" t="s">
        <v>104</v>
      </c>
    </row>
    <row r="11" spans="1:23" ht="14.4" thickBot="1" x14ac:dyDescent="0.55000000000000004"/>
    <row r="12" spans="1:23" ht="14.4" thickBot="1" x14ac:dyDescent="0.55000000000000004">
      <c r="B12" s="26" t="s">
        <v>83</v>
      </c>
    </row>
    <row r="13" spans="1:23" ht="42.3" x14ac:dyDescent="0.5">
      <c r="B13" s="2" t="s">
        <v>5</v>
      </c>
      <c r="C13" s="5" t="s">
        <v>6</v>
      </c>
      <c r="D13" s="5" t="s">
        <v>9</v>
      </c>
      <c r="E13" s="5" t="s">
        <v>7</v>
      </c>
      <c r="F13" s="5" t="s">
        <v>8</v>
      </c>
      <c r="G13" s="5" t="s">
        <v>10</v>
      </c>
      <c r="H13" s="5" t="s">
        <v>11</v>
      </c>
      <c r="I13" s="5" t="s">
        <v>12</v>
      </c>
      <c r="J13" s="5" t="s">
        <v>13</v>
      </c>
      <c r="K13" s="5" t="s">
        <v>14</v>
      </c>
      <c r="L13" s="5" t="s">
        <v>15</v>
      </c>
      <c r="M13" s="5" t="s">
        <v>16</v>
      </c>
      <c r="N13" s="5" t="s">
        <v>17</v>
      </c>
      <c r="O13" s="5" t="s">
        <v>18</v>
      </c>
      <c r="P13" s="5" t="s">
        <v>19</v>
      </c>
      <c r="Q13" s="5" t="s">
        <v>20</v>
      </c>
      <c r="R13" s="5" t="s">
        <v>21</v>
      </c>
      <c r="S13" s="5" t="s">
        <v>22</v>
      </c>
      <c r="T13" s="5" t="s">
        <v>23</v>
      </c>
      <c r="U13" s="5" t="s">
        <v>24</v>
      </c>
      <c r="V13" s="6" t="s">
        <v>26</v>
      </c>
      <c r="W13" s="7" t="s">
        <v>25</v>
      </c>
    </row>
    <row r="14" spans="1:23" x14ac:dyDescent="0.5">
      <c r="B14" s="3" t="s">
        <v>60</v>
      </c>
      <c r="C14" s="17">
        <v>5.3112913253629257</v>
      </c>
      <c r="D14" s="17">
        <v>2.8567265873764267</v>
      </c>
      <c r="E14" s="17">
        <v>0.13092072421007644</v>
      </c>
      <c r="F14" s="17">
        <v>0.55507347867522394</v>
      </c>
      <c r="G14" s="17">
        <v>2.016717500730437</v>
      </c>
      <c r="H14" s="17">
        <v>10.427418394444388</v>
      </c>
      <c r="I14" s="17">
        <v>2.3788510001869994</v>
      </c>
      <c r="J14" s="17">
        <v>5.7288885220661925</v>
      </c>
      <c r="K14" s="17">
        <v>1.11262054682761</v>
      </c>
      <c r="L14" s="17">
        <v>0.13994068046000147</v>
      </c>
      <c r="M14" s="17">
        <v>7.2291008585563962E-2</v>
      </c>
      <c r="N14" s="17">
        <v>2.2142594668124165</v>
      </c>
      <c r="O14" s="17">
        <v>0.98127294559029088</v>
      </c>
      <c r="P14" s="17">
        <v>1.4499586258781205</v>
      </c>
      <c r="Q14" s="17">
        <v>6.8612968172973188E-2</v>
      </c>
      <c r="R14" s="17">
        <v>0.11169858443475085</v>
      </c>
      <c r="S14" s="17">
        <v>18.485533672460846</v>
      </c>
      <c r="T14" s="17">
        <v>9.0111990108474038E-2</v>
      </c>
      <c r="U14" s="17">
        <v>0.90929149180486757</v>
      </c>
      <c r="V14" s="17">
        <f>SUM(C14:U14)</f>
        <v>55.041479514188573</v>
      </c>
      <c r="W14" s="21">
        <v>0.78521784189274302</v>
      </c>
    </row>
    <row r="15" spans="1:23" x14ac:dyDescent="0.5">
      <c r="B15" s="3" t="s">
        <v>61</v>
      </c>
      <c r="C15" s="17">
        <v>7.967840106215153E-2</v>
      </c>
      <c r="D15" s="17">
        <v>1.5750702567153527E-2</v>
      </c>
      <c r="E15" s="17">
        <v>8.8911088417951267E-3</v>
      </c>
      <c r="F15" s="17">
        <v>8.3270460126428844E-3</v>
      </c>
      <c r="G15" s="17">
        <v>3.0254191684972127E-2</v>
      </c>
      <c r="H15" s="17">
        <v>1.0811000484343736</v>
      </c>
      <c r="I15" s="17">
        <v>3.5686809939209731E-2</v>
      </c>
      <c r="J15" s="17">
        <v>3.1586508681012371E-2</v>
      </c>
      <c r="K15" s="17">
        <v>1.6691200073470455E-2</v>
      </c>
      <c r="L15" s="17">
        <v>9.503673531229842E-3</v>
      </c>
      <c r="M15" s="17">
        <v>4.9094383604694827E-3</v>
      </c>
      <c r="N15" s="17">
        <v>6.4450131450524265E-2</v>
      </c>
      <c r="O15" s="17">
        <v>1.4720762714863781E-2</v>
      </c>
      <c r="P15" s="17">
        <v>2.124647915539337E-2</v>
      </c>
      <c r="Q15" s="17">
        <v>4.6596547006999877E-3</v>
      </c>
      <c r="R15" s="17">
        <v>7.5856918579997887E-3</v>
      </c>
      <c r="S15" s="17">
        <v>6.8177760550964417E-2</v>
      </c>
      <c r="T15" s="17">
        <v>6.1196996643526312E-3</v>
      </c>
      <c r="U15" s="17">
        <v>1.3640918512689506E-2</v>
      </c>
      <c r="V15" s="17">
        <f t="shared" ref="V15:V16" si="0">SUM(C15:U15)</f>
        <v>1.5229802277959688</v>
      </c>
      <c r="W15" s="21">
        <v>5.3325837745789965E-2</v>
      </c>
    </row>
    <row r="16" spans="1:23" x14ac:dyDescent="0.5">
      <c r="B16" s="3" t="s">
        <v>62</v>
      </c>
      <c r="C16" s="17">
        <v>1.2213713067957637</v>
      </c>
      <c r="D16" s="17">
        <v>0.35149558768721612</v>
      </c>
      <c r="E16" s="17">
        <v>0.22913744274153847</v>
      </c>
      <c r="F16" s="17">
        <v>0.18389801312380952</v>
      </c>
      <c r="G16" s="17">
        <v>0.6420001154282784</v>
      </c>
      <c r="H16" s="17">
        <v>5.3238381724324935</v>
      </c>
      <c r="I16" s="17">
        <v>0.95773877341963365</v>
      </c>
      <c r="J16" s="17">
        <v>0.58157426500586085</v>
      </c>
      <c r="K16" s="17">
        <v>0.39889207340454219</v>
      </c>
      <c r="L16" s="17">
        <v>0.40591023120996339</v>
      </c>
      <c r="M16" s="17">
        <v>0.15157233368293041</v>
      </c>
      <c r="N16" s="17">
        <v>1.4024458905054917</v>
      </c>
      <c r="O16" s="17">
        <v>0.39087832811289802</v>
      </c>
      <c r="P16" s="17">
        <v>0.41771376210520145</v>
      </c>
      <c r="Q16" s="17">
        <v>0.15390484076351649</v>
      </c>
      <c r="R16" s="17">
        <v>0.24185374223941394</v>
      </c>
      <c r="S16" s="17">
        <v>1.5643987505449684</v>
      </c>
      <c r="T16" s="17">
        <v>0.18916693477597074</v>
      </c>
      <c r="U16" s="17">
        <v>0.35787793528752898</v>
      </c>
      <c r="V16" s="17">
        <f t="shared" si="0"/>
        <v>15.165668499267021</v>
      </c>
      <c r="W16" s="21">
        <v>0.83522469942695965</v>
      </c>
    </row>
    <row r="17" spans="2:26" ht="14.4" thickBot="1" x14ac:dyDescent="0.55000000000000004">
      <c r="B17" s="4" t="s">
        <v>63</v>
      </c>
      <c r="C17" s="18">
        <f>SUM(C14:C16)</f>
        <v>6.612341033220841</v>
      </c>
      <c r="D17" s="18">
        <f t="shared" ref="D17:W17" si="1">SUM(D14:D16)</f>
        <v>3.2239728776307963</v>
      </c>
      <c r="E17" s="18">
        <f t="shared" si="1"/>
        <v>0.36894927579341003</v>
      </c>
      <c r="F17" s="18">
        <f t="shared" si="1"/>
        <v>0.74729853781167632</v>
      </c>
      <c r="G17" s="18">
        <f t="shared" si="1"/>
        <v>2.6889718078436875</v>
      </c>
      <c r="H17" s="18">
        <f t="shared" si="1"/>
        <v>16.832356615311255</v>
      </c>
      <c r="I17" s="18">
        <f t="shared" si="1"/>
        <v>3.3722765835458426</v>
      </c>
      <c r="J17" s="18">
        <f t="shared" si="1"/>
        <v>6.3420492957530659</v>
      </c>
      <c r="K17" s="18">
        <f t="shared" si="1"/>
        <v>1.5282038203056227</v>
      </c>
      <c r="L17" s="18">
        <f t="shared" si="1"/>
        <v>0.55535458520119474</v>
      </c>
      <c r="M17" s="18">
        <f t="shared" si="1"/>
        <v>0.22877278062896386</v>
      </c>
      <c r="N17" s="18">
        <f t="shared" si="1"/>
        <v>3.6811554887684323</v>
      </c>
      <c r="O17" s="18">
        <f t="shared" si="1"/>
        <v>1.3868720364180527</v>
      </c>
      <c r="P17" s="18">
        <f t="shared" si="1"/>
        <v>1.8889188671387154</v>
      </c>
      <c r="Q17" s="18">
        <f t="shared" si="1"/>
        <v>0.22717746363718966</v>
      </c>
      <c r="R17" s="18">
        <f t="shared" si="1"/>
        <v>0.3611380185321646</v>
      </c>
      <c r="S17" s="18">
        <f t="shared" si="1"/>
        <v>20.118110183556777</v>
      </c>
      <c r="T17" s="18">
        <f t="shared" si="1"/>
        <v>0.28539862454879739</v>
      </c>
      <c r="U17" s="18">
        <f t="shared" si="1"/>
        <v>1.2808103456050861</v>
      </c>
      <c r="V17" s="18">
        <f t="shared" si="1"/>
        <v>71.730128241251563</v>
      </c>
      <c r="W17" s="20">
        <f t="shared" si="1"/>
        <v>1.6737683790654927</v>
      </c>
    </row>
    <row r="19" spans="2:26" ht="14.4" thickBot="1" x14ac:dyDescent="0.55000000000000004"/>
    <row r="20" spans="2:26" ht="14.4" thickBot="1" x14ac:dyDescent="0.55000000000000004">
      <c r="B20" s="26" t="s">
        <v>84</v>
      </c>
    </row>
    <row r="21" spans="2:26" ht="42.3" x14ac:dyDescent="0.5">
      <c r="B21" s="2" t="s">
        <v>5</v>
      </c>
      <c r="C21" s="5" t="s">
        <v>6</v>
      </c>
      <c r="D21" s="5" t="s">
        <v>9</v>
      </c>
      <c r="E21" s="5" t="s">
        <v>7</v>
      </c>
      <c r="F21" s="5" t="s">
        <v>8</v>
      </c>
      <c r="G21" s="5" t="s">
        <v>10</v>
      </c>
      <c r="H21" s="5" t="s">
        <v>11</v>
      </c>
      <c r="I21" s="5" t="s">
        <v>12</v>
      </c>
      <c r="J21" s="5" t="s">
        <v>13</v>
      </c>
      <c r="K21" s="5" t="s">
        <v>14</v>
      </c>
      <c r="L21" s="5" t="s">
        <v>15</v>
      </c>
      <c r="M21" s="5" t="s">
        <v>16</v>
      </c>
      <c r="N21" s="5" t="s">
        <v>17</v>
      </c>
      <c r="O21" s="5" t="s">
        <v>18</v>
      </c>
      <c r="P21" s="5" t="s">
        <v>19</v>
      </c>
      <c r="Q21" s="5" t="s">
        <v>20</v>
      </c>
      <c r="R21" s="5" t="s">
        <v>21</v>
      </c>
      <c r="S21" s="5" t="s">
        <v>22</v>
      </c>
      <c r="T21" s="5" t="s">
        <v>23</v>
      </c>
      <c r="U21" s="5" t="s">
        <v>24</v>
      </c>
      <c r="V21" s="6" t="s">
        <v>26</v>
      </c>
      <c r="W21" s="7" t="s">
        <v>25</v>
      </c>
      <c r="Z21" s="29"/>
    </row>
    <row r="22" spans="2:26" x14ac:dyDescent="0.5">
      <c r="B22" s="3" t="s">
        <v>60</v>
      </c>
      <c r="C22" s="17">
        <v>13.265118289178353</v>
      </c>
      <c r="D22" s="17"/>
      <c r="E22" s="17"/>
      <c r="F22" s="17"/>
      <c r="G22" s="17"/>
      <c r="H22" s="17">
        <v>14.326754238526043</v>
      </c>
      <c r="I22" s="17"/>
      <c r="J22" s="17">
        <v>26.623005779487922</v>
      </c>
      <c r="K22" s="17"/>
      <c r="L22" s="17"/>
      <c r="M22" s="17"/>
      <c r="N22" s="17">
        <v>1.2652374679732203</v>
      </c>
      <c r="O22" s="17"/>
      <c r="P22" s="17">
        <v>1.1371062598309645</v>
      </c>
      <c r="Q22" s="17"/>
      <c r="R22" s="17"/>
      <c r="S22" s="17">
        <v>6.1200394728632554</v>
      </c>
      <c r="T22" s="17"/>
      <c r="U22" s="17"/>
      <c r="V22" s="17">
        <f>SUM(C22:U22)</f>
        <v>62.737261507859763</v>
      </c>
      <c r="W22" s="21"/>
    </row>
    <row r="23" spans="2:26" x14ac:dyDescent="0.5">
      <c r="B23" s="3" t="s">
        <v>61</v>
      </c>
      <c r="C23" s="17">
        <v>0.19899933</v>
      </c>
      <c r="D23" s="17"/>
      <c r="E23" s="17"/>
      <c r="F23" s="17"/>
      <c r="G23" s="17"/>
      <c r="H23" s="17">
        <v>1.3459123584000001</v>
      </c>
      <c r="I23" s="17"/>
      <c r="J23" s="17"/>
      <c r="K23" s="17"/>
      <c r="L23" s="17"/>
      <c r="M23" s="17"/>
      <c r="N23" s="17"/>
      <c r="O23" s="17"/>
      <c r="P23" s="17"/>
      <c r="Q23" s="17"/>
      <c r="R23" s="17"/>
      <c r="S23" s="17">
        <v>0.14678725200000001</v>
      </c>
      <c r="T23" s="17"/>
      <c r="U23" s="17"/>
      <c r="V23" s="17">
        <f t="shared" ref="V23" si="2">SUM(C23:U23)</f>
        <v>1.6916989404</v>
      </c>
      <c r="W23" s="21"/>
    </row>
    <row r="24" spans="2:26" x14ac:dyDescent="0.5">
      <c r="B24" s="3" t="s">
        <v>62</v>
      </c>
      <c r="C24" s="17">
        <v>1.2845072803915021</v>
      </c>
      <c r="D24" s="17">
        <v>0.35149558768721612</v>
      </c>
      <c r="E24" s="17">
        <v>0.22913744274153847</v>
      </c>
      <c r="F24" s="17">
        <v>0.18389801312380952</v>
      </c>
      <c r="G24" s="17">
        <v>0.6420001154282784</v>
      </c>
      <c r="H24" s="17">
        <v>5.2982320317702198</v>
      </c>
      <c r="I24" s="17">
        <v>0.95773877341963365</v>
      </c>
      <c r="J24" s="17">
        <v>0.58157426500586085</v>
      </c>
      <c r="K24" s="17">
        <v>0.39889207340454219</v>
      </c>
      <c r="L24" s="17">
        <v>0.40591023120996339</v>
      </c>
      <c r="M24" s="17">
        <v>0.15157233368293041</v>
      </c>
      <c r="N24" s="17">
        <v>1.4280520311677656</v>
      </c>
      <c r="O24" s="17">
        <v>0.36140786575897438</v>
      </c>
      <c r="P24" s="17">
        <v>0.41771376210520145</v>
      </c>
      <c r="Q24" s="17">
        <v>0.15390484076351649</v>
      </c>
      <c r="R24" s="17">
        <v>0.24185374223941394</v>
      </c>
      <c r="S24" s="17">
        <v>1.5643987505449684</v>
      </c>
      <c r="T24" s="17">
        <v>0.18916693477597074</v>
      </c>
      <c r="U24" s="17">
        <v>0.32421242404571432</v>
      </c>
      <c r="V24" s="17">
        <f>SUM(C24:U24)</f>
        <v>15.165668499267021</v>
      </c>
      <c r="W24" s="21">
        <v>0.83522469942695965</v>
      </c>
    </row>
    <row r="25" spans="2:26" ht="14.4" thickBot="1" x14ac:dyDescent="0.55000000000000004">
      <c r="B25" s="4" t="s">
        <v>63</v>
      </c>
      <c r="C25" s="18">
        <f>SUM(C22:C24)</f>
        <v>14.748624899569855</v>
      </c>
      <c r="D25" s="18">
        <f t="shared" ref="D25:W25" si="3">SUM(D22:D24)</f>
        <v>0.35149558768721612</v>
      </c>
      <c r="E25" s="18">
        <f t="shared" si="3"/>
        <v>0.22913744274153847</v>
      </c>
      <c r="F25" s="18">
        <f t="shared" si="3"/>
        <v>0.18389801312380952</v>
      </c>
      <c r="G25" s="18">
        <f t="shared" si="3"/>
        <v>0.6420001154282784</v>
      </c>
      <c r="H25" s="18">
        <f t="shared" si="3"/>
        <v>20.970898628696261</v>
      </c>
      <c r="I25" s="18">
        <f t="shared" si="3"/>
        <v>0.95773877341963365</v>
      </c>
      <c r="J25" s="18">
        <f t="shared" si="3"/>
        <v>27.204580044493785</v>
      </c>
      <c r="K25" s="18">
        <f t="shared" si="3"/>
        <v>0.39889207340454219</v>
      </c>
      <c r="L25" s="18">
        <f t="shared" si="3"/>
        <v>0.40591023120996339</v>
      </c>
      <c r="M25" s="18">
        <f t="shared" si="3"/>
        <v>0.15157233368293041</v>
      </c>
      <c r="N25" s="18">
        <f t="shared" si="3"/>
        <v>2.6932894991409859</v>
      </c>
      <c r="O25" s="18">
        <f t="shared" si="3"/>
        <v>0.36140786575897438</v>
      </c>
      <c r="P25" s="18">
        <f t="shared" si="3"/>
        <v>1.5548200219361659</v>
      </c>
      <c r="Q25" s="18">
        <f t="shared" si="3"/>
        <v>0.15390484076351649</v>
      </c>
      <c r="R25" s="18">
        <f t="shared" si="3"/>
        <v>0.24185374223941394</v>
      </c>
      <c r="S25" s="18">
        <f t="shared" si="3"/>
        <v>7.8312254754082238</v>
      </c>
      <c r="T25" s="18">
        <f t="shared" si="3"/>
        <v>0.18916693477597074</v>
      </c>
      <c r="U25" s="18">
        <f t="shared" si="3"/>
        <v>0.32421242404571432</v>
      </c>
      <c r="V25" s="18">
        <f t="shared" si="3"/>
        <v>79.594628947526786</v>
      </c>
      <c r="W25" s="20">
        <f t="shared" si="3"/>
        <v>0.83522469942695965</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5" tint="0.79998168889431442"/>
  </sheetPr>
  <dimension ref="A1:W18"/>
  <sheetViews>
    <sheetView zoomScale="60" zoomScaleNormal="60" workbookViewId="0">
      <selection activeCell="W19" sqref="W19"/>
    </sheetView>
  </sheetViews>
  <sheetFormatPr defaultColWidth="8.89453125" defaultRowHeight="14.1" x14ac:dyDescent="0.5"/>
  <cols>
    <col min="1" max="1" width="8.89453125" style="1"/>
    <col min="2" max="2" width="28.3125" style="1" customWidth="1"/>
    <col min="3" max="8" width="8.89453125" style="1"/>
    <col min="9" max="9" width="9.89453125" style="1" customWidth="1"/>
    <col min="10" max="11" width="8.89453125" style="1"/>
    <col min="12" max="12" width="10.20703125" style="1" customWidth="1"/>
    <col min="13" max="13" width="9.5234375" style="1" customWidth="1"/>
    <col min="14" max="15" width="8.89453125" style="1"/>
    <col min="16" max="16" width="10.20703125" style="1" customWidth="1"/>
    <col min="17" max="22" width="8.89453125" style="1"/>
    <col min="23" max="23" width="11.41796875" style="1" customWidth="1"/>
    <col min="24" max="16384" width="8.89453125" style="1"/>
  </cols>
  <sheetData>
    <row r="1" spans="1:23" x14ac:dyDescent="0.5">
      <c r="A1" s="1" t="s">
        <v>0</v>
      </c>
    </row>
    <row r="2" spans="1:23" x14ac:dyDescent="0.5">
      <c r="A2" s="1" t="s">
        <v>43</v>
      </c>
    </row>
    <row r="4" spans="1:23" x14ac:dyDescent="0.5">
      <c r="A4" s="43" t="s">
        <v>125</v>
      </c>
    </row>
    <row r="5" spans="1:23" x14ac:dyDescent="0.5">
      <c r="A5" s="43" t="s">
        <v>126</v>
      </c>
    </row>
    <row r="6" spans="1:23" x14ac:dyDescent="0.5">
      <c r="A6" s="43" t="s">
        <v>127</v>
      </c>
    </row>
    <row r="7" spans="1:23" x14ac:dyDescent="0.5">
      <c r="A7" s="89" t="s">
        <v>158</v>
      </c>
    </row>
    <row r="8" spans="1:23" x14ac:dyDescent="0.5">
      <c r="A8" s="43" t="s">
        <v>128</v>
      </c>
    </row>
    <row r="9" spans="1:23" x14ac:dyDescent="0.5">
      <c r="A9" s="43" t="s">
        <v>129</v>
      </c>
    </row>
    <row r="10" spans="1:23" ht="14.4" thickBot="1" x14ac:dyDescent="0.55000000000000004"/>
    <row r="11" spans="1:23" ht="42.3" x14ac:dyDescent="0.5">
      <c r="B11" s="2" t="s">
        <v>5</v>
      </c>
      <c r="C11" s="5" t="s">
        <v>6</v>
      </c>
      <c r="D11" s="5" t="s">
        <v>9</v>
      </c>
      <c r="E11" s="5" t="s">
        <v>7</v>
      </c>
      <c r="F11" s="5" t="s">
        <v>8</v>
      </c>
      <c r="G11" s="5" t="s">
        <v>10</v>
      </c>
      <c r="H11" s="5" t="s">
        <v>11</v>
      </c>
      <c r="I11" s="5" t="s">
        <v>12</v>
      </c>
      <c r="J11" s="5" t="s">
        <v>13</v>
      </c>
      <c r="K11" s="5" t="s">
        <v>14</v>
      </c>
      <c r="L11" s="5" t="s">
        <v>15</v>
      </c>
      <c r="M11" s="5" t="s">
        <v>16</v>
      </c>
      <c r="N11" s="5" t="s">
        <v>17</v>
      </c>
      <c r="O11" s="5" t="s">
        <v>18</v>
      </c>
      <c r="P11" s="5" t="s">
        <v>19</v>
      </c>
      <c r="Q11" s="5" t="s">
        <v>20</v>
      </c>
      <c r="R11" s="5" t="s">
        <v>21</v>
      </c>
      <c r="S11" s="5" t="s">
        <v>22</v>
      </c>
      <c r="T11" s="5" t="s">
        <v>23</v>
      </c>
      <c r="U11" s="5" t="s">
        <v>24</v>
      </c>
      <c r="V11" s="6" t="s">
        <v>26</v>
      </c>
      <c r="W11" s="7" t="s">
        <v>25</v>
      </c>
    </row>
    <row r="12" spans="1:23" x14ac:dyDescent="0.5">
      <c r="B12" s="3" t="s">
        <v>64</v>
      </c>
      <c r="C12" s="17">
        <v>-49.414152933333234</v>
      </c>
      <c r="D12" s="17">
        <v>-59.067307800000208</v>
      </c>
      <c r="E12" s="17">
        <v>-61.110513200000042</v>
      </c>
      <c r="F12" s="17">
        <v>-4.5940808666665944</v>
      </c>
      <c r="G12" s="17">
        <v>-47.730677533332937</v>
      </c>
      <c r="H12" s="17">
        <v>-368.90114786666663</v>
      </c>
      <c r="I12" s="17">
        <v>-84.843219000000474</v>
      </c>
      <c r="J12" s="17">
        <v>-140.30679646666619</v>
      </c>
      <c r="K12" s="17">
        <v>-36.812431666666242</v>
      </c>
      <c r="L12" s="17">
        <v>-72.551429933333367</v>
      </c>
      <c r="M12" s="17">
        <v>-10.026925999999484</v>
      </c>
      <c r="N12" s="17">
        <v>-45.885909800000036</v>
      </c>
      <c r="O12" s="17">
        <v>-81.250586200000015</v>
      </c>
      <c r="P12" s="17">
        <v>-53.538255399999947</v>
      </c>
      <c r="Q12" s="17">
        <v>-51.473422866666823</v>
      </c>
      <c r="R12" s="42">
        <v>-111.82040000000001</v>
      </c>
      <c r="S12" s="17">
        <v>-23.030226466666761</v>
      </c>
      <c r="T12" s="17">
        <v>-50.158385066666582</v>
      </c>
      <c r="U12" s="17">
        <v>-27.098501933333104</v>
      </c>
      <c r="V12" s="17">
        <f>SUM(C12:U12)</f>
        <v>-1379.6143709999988</v>
      </c>
      <c r="W12" s="21">
        <v>-134.35384026666679</v>
      </c>
    </row>
    <row r="13" spans="1:23" x14ac:dyDescent="0.5">
      <c r="B13" s="3" t="s">
        <v>65</v>
      </c>
      <c r="C13" s="17">
        <v>24.111069601365568</v>
      </c>
      <c r="D13" s="17">
        <v>23.992497096073208</v>
      </c>
      <c r="E13" s="17">
        <v>5.9507447338031012</v>
      </c>
      <c r="F13" s="17">
        <v>18.58373918266939</v>
      </c>
      <c r="G13" s="17">
        <v>125.77562609408666</v>
      </c>
      <c r="H13" s="17">
        <v>68.483433452591569</v>
      </c>
      <c r="I13" s="17">
        <v>40.461809977273312</v>
      </c>
      <c r="J13" s="17">
        <v>17.789188980453076</v>
      </c>
      <c r="K13" s="17">
        <v>39.84901927416432</v>
      </c>
      <c r="L13" s="17">
        <v>30.418820674842976</v>
      </c>
      <c r="M13" s="17">
        <v>10.105784429220259</v>
      </c>
      <c r="N13" s="17">
        <v>12.923723301092123</v>
      </c>
      <c r="O13" s="17">
        <v>35.320112518432573</v>
      </c>
      <c r="P13" s="17">
        <v>15.021701954512514</v>
      </c>
      <c r="Q13" s="17">
        <v>11.090152951282237</v>
      </c>
      <c r="R13" s="17">
        <v>8.6882325833908727</v>
      </c>
      <c r="S13" s="17">
        <v>4.5904131985381271</v>
      </c>
      <c r="T13" s="17">
        <v>9.6306212685890529</v>
      </c>
      <c r="U13" s="17">
        <v>30.685151766982084</v>
      </c>
      <c r="V13" s="17">
        <f t="shared" ref="V13:V16" si="0">SUM(C13:U13)</f>
        <v>533.47184303936308</v>
      </c>
      <c r="W13" s="21">
        <v>15.784260754716676</v>
      </c>
    </row>
    <row r="14" spans="1:23" x14ac:dyDescent="0.5">
      <c r="B14" s="3" t="s">
        <v>66</v>
      </c>
      <c r="C14" s="17">
        <v>0.80296692876152598</v>
      </c>
      <c r="D14" s="17">
        <v>1.013168682945943</v>
      </c>
      <c r="E14" s="17">
        <v>0.21870288353413656</v>
      </c>
      <c r="F14" s="17">
        <v>0.86911477158736261</v>
      </c>
      <c r="G14" s="17">
        <v>5.8959988580707083</v>
      </c>
      <c r="H14" s="17">
        <v>2.3047870945965996</v>
      </c>
      <c r="I14" s="17">
        <v>1.5978351463835339</v>
      </c>
      <c r="J14" s="17">
        <v>0.71214568356658636</v>
      </c>
      <c r="K14" s="17">
        <v>1.8195058803618742</v>
      </c>
      <c r="L14" s="17">
        <v>1.454384868565195</v>
      </c>
      <c r="M14" s="17">
        <v>0.46419187010262375</v>
      </c>
      <c r="N14" s="17">
        <v>0.41742308203724221</v>
      </c>
      <c r="O14" s="17">
        <v>1.5577943168471755</v>
      </c>
      <c r="P14" s="17">
        <v>0.62964951045392248</v>
      </c>
      <c r="Q14" s="17">
        <v>0.5117529283842569</v>
      </c>
      <c r="R14" s="17">
        <v>0.32259021038091024</v>
      </c>
      <c r="S14" s="17">
        <v>0.19146405672792507</v>
      </c>
      <c r="T14" s="17">
        <v>0.37479167578597045</v>
      </c>
      <c r="U14" s="17">
        <v>1.2136871964991429</v>
      </c>
      <c r="V14" s="17">
        <f t="shared" si="0"/>
        <v>22.371955645592635</v>
      </c>
      <c r="W14" s="21">
        <v>0.54768152121619829</v>
      </c>
    </row>
    <row r="15" spans="1:23" x14ac:dyDescent="0.5">
      <c r="B15" s="3" t="s">
        <v>69</v>
      </c>
      <c r="C15" s="17">
        <v>0.31574681599999993</v>
      </c>
      <c r="D15" s="17">
        <v>5.7814408120000005</v>
      </c>
      <c r="E15" s="17">
        <v>0</v>
      </c>
      <c r="F15" s="17">
        <v>3.3830016000000001</v>
      </c>
      <c r="G15" s="17">
        <v>19.745228419999997</v>
      </c>
      <c r="H15" s="17">
        <v>7.9059722240000001</v>
      </c>
      <c r="I15" s="17">
        <v>2.2930567900000001</v>
      </c>
      <c r="J15" s="17">
        <v>0</v>
      </c>
      <c r="K15" s="17">
        <v>6.2542441179999999</v>
      </c>
      <c r="L15" s="17">
        <v>4.5086184959999995</v>
      </c>
      <c r="M15" s="17">
        <v>8.0031534300000011</v>
      </c>
      <c r="N15" s="17">
        <v>0</v>
      </c>
      <c r="O15" s="17">
        <v>15.237859328000003</v>
      </c>
      <c r="P15" s="17">
        <v>5.8810887899999997</v>
      </c>
      <c r="Q15" s="17">
        <v>0.63764454400000004</v>
      </c>
      <c r="R15" s="17">
        <v>0</v>
      </c>
      <c r="S15" s="17">
        <v>0</v>
      </c>
      <c r="T15" s="17">
        <v>0.37684587520000001</v>
      </c>
      <c r="U15" s="17">
        <v>7.566038228</v>
      </c>
      <c r="V15" s="17">
        <f t="shared" si="0"/>
        <v>87.889939471199995</v>
      </c>
      <c r="W15" s="21">
        <v>6.3112521800000003</v>
      </c>
    </row>
    <row r="16" spans="1:23" x14ac:dyDescent="0.5">
      <c r="B16" s="3" t="s">
        <v>67</v>
      </c>
      <c r="C16" s="9">
        <v>0</v>
      </c>
      <c r="D16" s="9">
        <v>0</v>
      </c>
      <c r="E16" s="9">
        <v>0</v>
      </c>
      <c r="F16" s="9">
        <v>0</v>
      </c>
      <c r="G16" s="9">
        <v>0</v>
      </c>
      <c r="H16" s="9">
        <v>0</v>
      </c>
      <c r="I16" s="9">
        <v>0</v>
      </c>
      <c r="J16" s="9">
        <v>0</v>
      </c>
      <c r="K16" s="9">
        <v>0</v>
      </c>
      <c r="L16" s="9">
        <v>0</v>
      </c>
      <c r="M16" s="9">
        <v>0</v>
      </c>
      <c r="N16" s="9">
        <v>0</v>
      </c>
      <c r="O16" s="9">
        <v>0</v>
      </c>
      <c r="P16" s="9">
        <v>0</v>
      </c>
      <c r="Q16" s="9">
        <v>0</v>
      </c>
      <c r="R16" s="9">
        <v>0</v>
      </c>
      <c r="S16" s="9">
        <v>0</v>
      </c>
      <c r="T16" s="9">
        <v>0</v>
      </c>
      <c r="U16" s="9">
        <v>0</v>
      </c>
      <c r="V16" s="9">
        <f t="shared" si="0"/>
        <v>0</v>
      </c>
      <c r="W16" s="34">
        <v>0</v>
      </c>
    </row>
    <row r="17" spans="2:23" x14ac:dyDescent="0.5">
      <c r="B17" s="3" t="s">
        <v>36</v>
      </c>
      <c r="C17" s="13">
        <f t="shared" ref="C17:W17" si="1">SUM(C12:C16)</f>
        <v>-24.184369587206142</v>
      </c>
      <c r="D17" s="13">
        <f t="shared" si="1"/>
        <v>-28.280201208981055</v>
      </c>
      <c r="E17" s="13">
        <f t="shared" si="1"/>
        <v>-54.941065582662809</v>
      </c>
      <c r="F17" s="13">
        <f t="shared" si="1"/>
        <v>18.241774687590159</v>
      </c>
      <c r="G17" s="13">
        <f t="shared" si="1"/>
        <v>103.68617583882443</v>
      </c>
      <c r="H17" s="13">
        <f t="shared" si="1"/>
        <v>-290.20695509547852</v>
      </c>
      <c r="I17" s="13">
        <f t="shared" si="1"/>
        <v>-40.49051708634363</v>
      </c>
      <c r="J17" s="13">
        <f t="shared" si="1"/>
        <v>-121.80546180264652</v>
      </c>
      <c r="K17" s="13">
        <f t="shared" si="1"/>
        <v>11.110337605859952</v>
      </c>
      <c r="L17" s="13">
        <f t="shared" si="1"/>
        <v>-36.169605893925201</v>
      </c>
      <c r="M17" s="13">
        <f t="shared" si="1"/>
        <v>8.5462037293234001</v>
      </c>
      <c r="N17" s="13">
        <f t="shared" si="1"/>
        <v>-32.544763416870666</v>
      </c>
      <c r="O17" s="13">
        <f t="shared" si="1"/>
        <v>-29.134820036720267</v>
      </c>
      <c r="P17" s="13">
        <f t="shared" si="1"/>
        <v>-32.005815145033509</v>
      </c>
      <c r="Q17" s="13">
        <f t="shared" si="1"/>
        <v>-39.233872443000337</v>
      </c>
      <c r="R17" s="13">
        <f t="shared" si="1"/>
        <v>-102.80957720622823</v>
      </c>
      <c r="S17" s="13">
        <f t="shared" si="1"/>
        <v>-18.248349211400711</v>
      </c>
      <c r="T17" s="13">
        <f t="shared" si="1"/>
        <v>-39.776126247091561</v>
      </c>
      <c r="U17" s="13">
        <f t="shared" si="1"/>
        <v>12.366375258148123</v>
      </c>
      <c r="V17" s="13">
        <f t="shared" si="1"/>
        <v>-735.88063284384305</v>
      </c>
      <c r="W17" s="14">
        <f t="shared" si="1"/>
        <v>-111.71064581073391</v>
      </c>
    </row>
    <row r="18" spans="2:23" ht="14.4" thickBot="1" x14ac:dyDescent="0.55000000000000004">
      <c r="B18" s="4" t="s">
        <v>68</v>
      </c>
      <c r="C18" s="32" t="s">
        <v>159</v>
      </c>
      <c r="D18" s="32" t="s">
        <v>159</v>
      </c>
      <c r="E18" s="32" t="s">
        <v>159</v>
      </c>
      <c r="F18" s="32" t="s">
        <v>159</v>
      </c>
      <c r="G18" s="32" t="s">
        <v>159</v>
      </c>
      <c r="H18" s="32" t="s">
        <v>159</v>
      </c>
      <c r="I18" s="32" t="s">
        <v>159</v>
      </c>
      <c r="J18" s="32" t="s">
        <v>159</v>
      </c>
      <c r="K18" s="32" t="s">
        <v>159</v>
      </c>
      <c r="L18" s="32" t="s">
        <v>159</v>
      </c>
      <c r="M18" s="32" t="s">
        <v>159</v>
      </c>
      <c r="N18" s="32" t="s">
        <v>159</v>
      </c>
      <c r="O18" s="32" t="s">
        <v>159</v>
      </c>
      <c r="P18" s="32" t="s">
        <v>159</v>
      </c>
      <c r="Q18" s="32" t="s">
        <v>159</v>
      </c>
      <c r="R18" s="32" t="s">
        <v>159</v>
      </c>
      <c r="S18" s="32" t="s">
        <v>159</v>
      </c>
      <c r="T18" s="32" t="s">
        <v>159</v>
      </c>
      <c r="U18" s="32" t="s">
        <v>159</v>
      </c>
      <c r="V18" s="32" t="s">
        <v>159</v>
      </c>
      <c r="W18" s="33" t="s">
        <v>159</v>
      </c>
    </row>
  </sheetData>
  <pageMargins left="0.7" right="0.7" top="0.75" bottom="0.75" header="0.3" footer="0.3"/>
  <pageSetup paperSize="9" orientation="portrait"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840005-7989-4E27-A597-E0D4AC6A3E14}">
  <sheetPr>
    <tabColor theme="5" tint="0.59999389629810485"/>
  </sheetPr>
  <dimension ref="A1:W38"/>
  <sheetViews>
    <sheetView zoomScale="80" zoomScaleNormal="80" workbookViewId="0">
      <selection activeCell="B11" sqref="B11"/>
    </sheetView>
  </sheetViews>
  <sheetFormatPr defaultRowHeight="14.1" x14ac:dyDescent="0.5"/>
  <cols>
    <col min="1" max="1" width="8.83984375" style="1"/>
    <col min="2" max="2" width="41.5234375" style="1" customWidth="1"/>
    <col min="3" max="21" width="8.83984375" style="1"/>
    <col min="22" max="22" width="11.9453125" style="1" customWidth="1"/>
    <col min="23" max="23" width="9.3125" style="1" customWidth="1"/>
    <col min="24" max="16384" width="8.83984375" style="1"/>
  </cols>
  <sheetData>
    <row r="1" spans="1:23" x14ac:dyDescent="0.5">
      <c r="A1" s="1" t="s">
        <v>0</v>
      </c>
    </row>
    <row r="2" spans="1:23" x14ac:dyDescent="0.5">
      <c r="A2" s="1" t="s">
        <v>131</v>
      </c>
    </row>
    <row r="3" spans="1:23" x14ac:dyDescent="0.5">
      <c r="A3" s="1" t="s">
        <v>42</v>
      </c>
    </row>
    <row r="5" spans="1:23" x14ac:dyDescent="0.5">
      <c r="A5" s="1" t="s">
        <v>132</v>
      </c>
    </row>
    <row r="6" spans="1:23" x14ac:dyDescent="0.5">
      <c r="A6" s="1" t="s">
        <v>133</v>
      </c>
    </row>
    <row r="7" spans="1:23" x14ac:dyDescent="0.5">
      <c r="A7" s="15" t="s">
        <v>134</v>
      </c>
    </row>
    <row r="8" spans="1:23" x14ac:dyDescent="0.5">
      <c r="A8" s="1" t="s">
        <v>135</v>
      </c>
    </row>
    <row r="12" spans="1:23" ht="14.4" thickBot="1" x14ac:dyDescent="0.55000000000000004"/>
    <row r="13" spans="1:23" ht="14.4" thickBot="1" x14ac:dyDescent="0.55000000000000004">
      <c r="B13" s="48" t="s">
        <v>136</v>
      </c>
    </row>
    <row r="14" spans="1:23" ht="42.3" x14ac:dyDescent="0.5">
      <c r="B14" s="49" t="s">
        <v>5</v>
      </c>
      <c r="C14" s="5" t="s">
        <v>6</v>
      </c>
      <c r="D14" s="5" t="s">
        <v>9</v>
      </c>
      <c r="E14" s="5" t="s">
        <v>7</v>
      </c>
      <c r="F14" s="5" t="s">
        <v>8</v>
      </c>
      <c r="G14" s="5" t="s">
        <v>10</v>
      </c>
      <c r="H14" s="5" t="s">
        <v>11</v>
      </c>
      <c r="I14" s="5" t="s">
        <v>12</v>
      </c>
      <c r="J14" s="5" t="s">
        <v>13</v>
      </c>
      <c r="K14" s="5" t="s">
        <v>14</v>
      </c>
      <c r="L14" s="5" t="s">
        <v>15</v>
      </c>
      <c r="M14" s="5" t="s">
        <v>16</v>
      </c>
      <c r="N14" s="5" t="s">
        <v>17</v>
      </c>
      <c r="O14" s="5" t="s">
        <v>18</v>
      </c>
      <c r="P14" s="5" t="s">
        <v>19</v>
      </c>
      <c r="Q14" s="5" t="s">
        <v>20</v>
      </c>
      <c r="R14" s="5" t="s">
        <v>21</v>
      </c>
      <c r="S14" s="5" t="s">
        <v>22</v>
      </c>
      <c r="T14" s="5" t="s">
        <v>23</v>
      </c>
      <c r="U14" s="5" t="s">
        <v>24</v>
      </c>
      <c r="V14" s="6" t="s">
        <v>26</v>
      </c>
      <c r="W14" s="50" t="s">
        <v>25</v>
      </c>
    </row>
    <row r="15" spans="1:23" x14ac:dyDescent="0.5">
      <c r="B15" s="51" t="s">
        <v>27</v>
      </c>
      <c r="C15" s="11">
        <v>0</v>
      </c>
      <c r="D15" s="11">
        <v>0</v>
      </c>
      <c r="E15" s="11">
        <v>0</v>
      </c>
      <c r="F15" s="11">
        <v>0.38733759427530606</v>
      </c>
      <c r="G15" s="11">
        <v>0</v>
      </c>
      <c r="H15" s="11">
        <v>50.668739249932571</v>
      </c>
      <c r="I15" s="11">
        <v>17.867980729494537</v>
      </c>
      <c r="J15" s="11">
        <v>0</v>
      </c>
      <c r="K15" s="11">
        <v>0</v>
      </c>
      <c r="L15" s="11">
        <v>0</v>
      </c>
      <c r="M15" s="11">
        <v>0</v>
      </c>
      <c r="N15" s="11">
        <v>28.924852179308811</v>
      </c>
      <c r="O15" s="11">
        <v>0</v>
      </c>
      <c r="P15" s="11">
        <v>0</v>
      </c>
      <c r="Q15" s="11">
        <v>0</v>
      </c>
      <c r="R15" s="11">
        <v>0</v>
      </c>
      <c r="S15" s="11">
        <v>44.854564719312805</v>
      </c>
      <c r="T15" s="11">
        <v>0</v>
      </c>
      <c r="U15" s="11">
        <v>0</v>
      </c>
      <c r="V15" s="13">
        <f>SUM(C15:U15)</f>
        <v>142.70347447232405</v>
      </c>
      <c r="W15" s="12">
        <v>0</v>
      </c>
    </row>
    <row r="16" spans="1:23" x14ac:dyDescent="0.5">
      <c r="B16" s="51" t="s">
        <v>28</v>
      </c>
      <c r="C16" s="11">
        <v>5.6247143539011324</v>
      </c>
      <c r="D16" s="11">
        <v>2.1841034463136131</v>
      </c>
      <c r="E16" s="11">
        <v>9.4689606788142658E-2</v>
      </c>
      <c r="F16" s="11">
        <v>2.1545981235128697</v>
      </c>
      <c r="G16" s="11">
        <v>6.233150820615708</v>
      </c>
      <c r="H16" s="11">
        <v>15.432248703913196</v>
      </c>
      <c r="I16" s="11">
        <v>2.8203822446045232</v>
      </c>
      <c r="J16" s="11">
        <v>0.65783440571380769</v>
      </c>
      <c r="K16" s="11">
        <v>3.2844562479582007</v>
      </c>
      <c r="L16" s="11">
        <v>0.8644906333994985</v>
      </c>
      <c r="M16" s="11">
        <v>0.51220349244016283</v>
      </c>
      <c r="N16" s="11">
        <v>5.4544648763742902</v>
      </c>
      <c r="O16" s="11">
        <v>1.6352281152934194</v>
      </c>
      <c r="P16" s="11">
        <v>4.5975811787710796</v>
      </c>
      <c r="Q16" s="11">
        <v>2.914884473612649E-2</v>
      </c>
      <c r="R16" s="11">
        <v>1.3455830961281172</v>
      </c>
      <c r="S16" s="11">
        <v>1.1864433012501241</v>
      </c>
      <c r="T16" s="11">
        <v>0.62235230772024908</v>
      </c>
      <c r="U16" s="11">
        <v>4.2430182211511998</v>
      </c>
      <c r="V16" s="13">
        <f t="shared" ref="V16:V23" si="0">SUM(C16:U16)</f>
        <v>58.97669202058546</v>
      </c>
      <c r="W16" s="12">
        <v>2.454851127793038</v>
      </c>
    </row>
    <row r="17" spans="2:23" x14ac:dyDescent="0.5">
      <c r="B17" s="51" t="s">
        <v>29</v>
      </c>
      <c r="C17" s="11">
        <v>0.67615279040990806</v>
      </c>
      <c r="D17" s="11">
        <v>0.1356621933048886</v>
      </c>
      <c r="E17" s="11">
        <v>8.1518476747257929E-2</v>
      </c>
      <c r="F17" s="11">
        <v>6.4518107002938932E-2</v>
      </c>
      <c r="G17" s="11">
        <v>0.22039900285452318</v>
      </c>
      <c r="H17" s="11">
        <v>4.5805962835144065</v>
      </c>
      <c r="I17" s="11">
        <v>0.28972567769160135</v>
      </c>
      <c r="J17" s="11">
        <v>0.29487501017540396</v>
      </c>
      <c r="K17" s="11">
        <v>0.12839254744540252</v>
      </c>
      <c r="L17" s="11">
        <v>9.4088906045952617E-2</v>
      </c>
      <c r="M17" s="11">
        <v>4.7517737258619928E-2</v>
      </c>
      <c r="N17" s="11">
        <v>0.75248407193451194</v>
      </c>
      <c r="O17" s="11">
        <v>0.10340313980341914</v>
      </c>
      <c r="P17" s="11">
        <v>0.22535902164406837</v>
      </c>
      <c r="Q17" s="11">
        <v>4.7896364647134829E-2</v>
      </c>
      <c r="R17" s="11">
        <v>7.0348968786068389E-2</v>
      </c>
      <c r="S17" s="11">
        <v>0.62693122990297112</v>
      </c>
      <c r="T17" s="11">
        <v>5.2818520697828525E-2</v>
      </c>
      <c r="U17" s="11">
        <v>0.11585998088555935</v>
      </c>
      <c r="V17" s="13">
        <f t="shared" si="0"/>
        <v>8.6085480307524627</v>
      </c>
      <c r="W17" s="12">
        <v>0.52333877640529458</v>
      </c>
    </row>
    <row r="18" spans="2:23" x14ac:dyDescent="0.5">
      <c r="B18" s="51" t="s">
        <v>30</v>
      </c>
      <c r="C18" s="11">
        <v>3.4339125802142441</v>
      </c>
      <c r="D18" s="11">
        <v>0.84624349846980185</v>
      </c>
      <c r="E18" s="11">
        <v>0.74488308678994464</v>
      </c>
      <c r="F18" s="11">
        <v>0.90402424706401729</v>
      </c>
      <c r="G18" s="11">
        <v>0.80850043602632948</v>
      </c>
      <c r="H18" s="11">
        <v>21.82657275770099</v>
      </c>
      <c r="I18" s="11">
        <v>1.7486738011747112</v>
      </c>
      <c r="J18" s="11">
        <v>1.3867929820183327</v>
      </c>
      <c r="K18" s="11">
        <v>0.466011640686462</v>
      </c>
      <c r="L18" s="11">
        <v>0.29355629570877478</v>
      </c>
      <c r="M18" s="11">
        <v>0.12928391349705376</v>
      </c>
      <c r="N18" s="11">
        <v>6.6092357608320675</v>
      </c>
      <c r="O18" s="11">
        <v>0.40635433698008661</v>
      </c>
      <c r="P18" s="11">
        <v>1.302179467278217</v>
      </c>
      <c r="Q18" s="11">
        <v>0.14383714294825228</v>
      </c>
      <c r="R18" s="11">
        <v>0.22672735035832048</v>
      </c>
      <c r="S18" s="11">
        <v>13.424711022996188</v>
      </c>
      <c r="T18" s="11">
        <v>0.16679990811283446</v>
      </c>
      <c r="U18" s="11">
        <v>0.62304073254372083</v>
      </c>
      <c r="V18" s="13">
        <f t="shared" si="0"/>
        <v>55.491340961400347</v>
      </c>
      <c r="W18" s="12">
        <v>1.9272105569766813</v>
      </c>
    </row>
    <row r="19" spans="2:23" x14ac:dyDescent="0.5">
      <c r="B19" s="51" t="s">
        <v>70</v>
      </c>
      <c r="C19" s="11">
        <v>23.734703570248648</v>
      </c>
      <c r="D19" s="11">
        <v>1.965496520216627</v>
      </c>
      <c r="E19" s="11">
        <v>1.4740028837368944</v>
      </c>
      <c r="F19" s="11">
        <v>0.64301716801303521</v>
      </c>
      <c r="G19" s="11">
        <v>1.9704481551173174</v>
      </c>
      <c r="H19" s="11">
        <v>87.251553261891559</v>
      </c>
      <c r="I19" s="11">
        <v>3.80139009757626</v>
      </c>
      <c r="J19" s="11">
        <v>5.9270708533956675</v>
      </c>
      <c r="K19" s="11">
        <v>1.0082728353085211</v>
      </c>
      <c r="L19" s="11">
        <v>2.1134881639572169</v>
      </c>
      <c r="M19" s="11">
        <v>0.65739487725670109</v>
      </c>
      <c r="N19" s="11">
        <v>6.9458413102893815</v>
      </c>
      <c r="O19" s="11">
        <v>2.2705326461329562</v>
      </c>
      <c r="P19" s="11">
        <v>5.8061854167464277</v>
      </c>
      <c r="Q19" s="11">
        <v>0.6360386626828185</v>
      </c>
      <c r="R19" s="11">
        <v>0.82442161199069242</v>
      </c>
      <c r="S19" s="11">
        <v>35.344458136324377</v>
      </c>
      <c r="T19" s="11">
        <v>0.96638286300233056</v>
      </c>
      <c r="U19" s="11">
        <v>0.89215084741900363</v>
      </c>
      <c r="V19" s="13">
        <f t="shared" si="0"/>
        <v>184.23284988130638</v>
      </c>
      <c r="W19" s="12">
        <v>20.712210013475786</v>
      </c>
    </row>
    <row r="20" spans="2:23" x14ac:dyDescent="0.5">
      <c r="B20" s="51" t="s">
        <v>31</v>
      </c>
      <c r="C20" s="11">
        <v>21.484453254381471</v>
      </c>
      <c r="D20" s="11">
        <v>14.649113225956839</v>
      </c>
      <c r="E20" s="11">
        <v>3.4931839939452303</v>
      </c>
      <c r="F20" s="11">
        <v>3.2430894439875946</v>
      </c>
      <c r="G20" s="11">
        <v>8.5580791787102939</v>
      </c>
      <c r="H20" s="11">
        <v>93.549979421432724</v>
      </c>
      <c r="I20" s="11">
        <v>16.79616317245241</v>
      </c>
      <c r="J20" s="11">
        <v>22.950843810796524</v>
      </c>
      <c r="K20" s="11">
        <v>6.3821610385372942</v>
      </c>
      <c r="L20" s="11">
        <v>5.0652861383496806</v>
      </c>
      <c r="M20" s="11">
        <v>3.2005684667949277</v>
      </c>
      <c r="N20" s="11">
        <v>28.842968066015722</v>
      </c>
      <c r="O20" s="11">
        <v>8.1608169564084641</v>
      </c>
      <c r="P20" s="11">
        <v>14.272983408745812</v>
      </c>
      <c r="Q20" s="11">
        <v>2.1437769529620638</v>
      </c>
      <c r="R20" s="11">
        <v>5.6558695484717054</v>
      </c>
      <c r="S20" s="11">
        <v>14.070495200205965</v>
      </c>
      <c r="T20" s="11">
        <v>2.552970855470682</v>
      </c>
      <c r="U20" s="11">
        <v>5.9552117947770968</v>
      </c>
      <c r="V20" s="13">
        <f t="shared" si="0"/>
        <v>281.02801392840252</v>
      </c>
      <c r="W20" s="12">
        <v>20.69396920141207</v>
      </c>
    </row>
    <row r="21" spans="2:23" x14ac:dyDescent="0.5">
      <c r="B21" s="51" t="s">
        <v>32</v>
      </c>
      <c r="C21" s="11">
        <v>0.50367713592409535</v>
      </c>
      <c r="D21" s="11">
        <v>0.26340389701341399</v>
      </c>
      <c r="E21" s="11">
        <v>9.7205200085164284E-2</v>
      </c>
      <c r="F21" s="11">
        <v>8.9412611012180218E-2</v>
      </c>
      <c r="G21" s="11">
        <v>0.13564243083167907</v>
      </c>
      <c r="H21" s="11">
        <v>4.4952721613056141</v>
      </c>
      <c r="I21" s="11">
        <v>0.21107711184126396</v>
      </c>
      <c r="J21" s="11">
        <v>0.87750418517648787</v>
      </c>
      <c r="K21" s="11">
        <v>0.22386765291684049</v>
      </c>
      <c r="L21" s="11">
        <v>0.36189532735533403</v>
      </c>
      <c r="M21" s="11">
        <v>1.9536989143832756E-2</v>
      </c>
      <c r="N21" s="11">
        <v>0.60751124867301154</v>
      </c>
      <c r="O21" s="11">
        <v>4.7799838891011324E-2</v>
      </c>
      <c r="P21" s="11">
        <v>0.27784409282491729</v>
      </c>
      <c r="Q21" s="11">
        <v>0.12323279406036501</v>
      </c>
      <c r="R21" s="11">
        <v>0.2365842794301424</v>
      </c>
      <c r="S21" s="11">
        <v>1.5455847471961555</v>
      </c>
      <c r="T21" s="11">
        <v>0.1296722523866333</v>
      </c>
      <c r="U21" s="11">
        <v>4.1201652817360594E-2</v>
      </c>
      <c r="V21" s="13">
        <f t="shared" si="0"/>
        <v>10.287925608885503</v>
      </c>
      <c r="W21" s="12">
        <v>0.25748659091369908</v>
      </c>
    </row>
    <row r="22" spans="2:23" x14ac:dyDescent="0.5">
      <c r="B22" s="51" t="s">
        <v>33</v>
      </c>
      <c r="C22" s="11">
        <v>21.058916999271581</v>
      </c>
      <c r="D22" s="11">
        <v>10.218000150300213</v>
      </c>
      <c r="E22" s="11">
        <v>4.2163650835697499</v>
      </c>
      <c r="F22" s="11">
        <v>4.5236931391588708</v>
      </c>
      <c r="G22" s="11">
        <v>60.462286125094636</v>
      </c>
      <c r="H22" s="11">
        <v>75.325844762915125</v>
      </c>
      <c r="I22" s="11">
        <v>32.267365871998962</v>
      </c>
      <c r="J22" s="11">
        <v>8.6642608406371941</v>
      </c>
      <c r="K22" s="11">
        <v>17.100479891335986</v>
      </c>
      <c r="L22" s="11">
        <v>7.7371189013608896</v>
      </c>
      <c r="M22" s="11">
        <v>3.5282504230146987</v>
      </c>
      <c r="N22" s="11">
        <v>17.603288812571382</v>
      </c>
      <c r="O22" s="11">
        <v>19.905776919446961</v>
      </c>
      <c r="P22" s="11">
        <v>7.5119551410232912</v>
      </c>
      <c r="Q22" s="11">
        <v>2.4913732718734858</v>
      </c>
      <c r="R22" s="11">
        <v>4.7688122985128585</v>
      </c>
      <c r="S22" s="11">
        <v>1.6118205771063085</v>
      </c>
      <c r="T22" s="11">
        <v>5.5918384875399845</v>
      </c>
      <c r="U22" s="11">
        <v>29.490190796264571</v>
      </c>
      <c r="V22" s="13">
        <f t="shared" si="0"/>
        <v>334.07763849299675</v>
      </c>
      <c r="W22" s="12">
        <v>10.613009518648218</v>
      </c>
    </row>
    <row r="23" spans="2:23" x14ac:dyDescent="0.5">
      <c r="B23" s="51" t="s">
        <v>34</v>
      </c>
      <c r="C23" s="11">
        <v>2.3143193616272941</v>
      </c>
      <c r="D23" s="11">
        <v>1.1283905071707787</v>
      </c>
      <c r="E23" s="11">
        <v>0.12913224652769351</v>
      </c>
      <c r="F23" s="11">
        <v>0.26155448823408672</v>
      </c>
      <c r="G23" s="11">
        <v>0.94114013274529051</v>
      </c>
      <c r="H23" s="11">
        <v>5.8913248153589386</v>
      </c>
      <c r="I23" s="11">
        <v>1.1802968042410449</v>
      </c>
      <c r="J23" s="11">
        <v>2.219717253513573</v>
      </c>
      <c r="K23" s="11">
        <v>0.53487133710696788</v>
      </c>
      <c r="L23" s="11">
        <v>0.19437410482041814</v>
      </c>
      <c r="M23" s="11">
        <v>8.0070473220137342E-2</v>
      </c>
      <c r="N23" s="11">
        <v>1.2884044210689511</v>
      </c>
      <c r="O23" s="11">
        <v>0.48540521274631843</v>
      </c>
      <c r="P23" s="11">
        <v>0.66112160349855031</v>
      </c>
      <c r="Q23" s="11">
        <v>7.9512112273016369E-2</v>
      </c>
      <c r="R23" s="11">
        <v>0.12639830648625761</v>
      </c>
      <c r="S23" s="11">
        <v>7.0413385642448709</v>
      </c>
      <c r="T23" s="11">
        <v>9.9889518592079077E-2</v>
      </c>
      <c r="U23" s="11">
        <v>0.44828362096178009</v>
      </c>
      <c r="V23" s="13">
        <f t="shared" si="0"/>
        <v>25.10554488443805</v>
      </c>
      <c r="W23" s="12">
        <v>0.5858189326729224</v>
      </c>
    </row>
    <row r="24" spans="2:23" ht="14.4" thickBot="1" x14ac:dyDescent="0.55000000000000004">
      <c r="B24" s="52" t="s">
        <v>35</v>
      </c>
      <c r="C24" s="53">
        <f>SUM(C15:C23)</f>
        <v>78.83085004597838</v>
      </c>
      <c r="D24" s="53">
        <f t="shared" ref="D24:W24" si="1">SUM(D15:D23)</f>
        <v>31.390413438746176</v>
      </c>
      <c r="E24" s="53">
        <f t="shared" si="1"/>
        <v>10.330980578190076</v>
      </c>
      <c r="F24" s="53">
        <f t="shared" si="1"/>
        <v>12.271244922260898</v>
      </c>
      <c r="G24" s="53">
        <f t="shared" si="1"/>
        <v>79.329646281995778</v>
      </c>
      <c r="H24" s="53">
        <f t="shared" si="1"/>
        <v>359.02213141796511</v>
      </c>
      <c r="I24" s="53">
        <f t="shared" si="1"/>
        <v>76.983055511075307</v>
      </c>
      <c r="J24" s="53">
        <f t="shared" si="1"/>
        <v>42.978899341426988</v>
      </c>
      <c r="K24" s="53">
        <f t="shared" si="1"/>
        <v>29.128513191295674</v>
      </c>
      <c r="L24" s="53">
        <f t="shared" si="1"/>
        <v>16.724298470997766</v>
      </c>
      <c r="M24" s="53">
        <f t="shared" si="1"/>
        <v>8.1748263726261339</v>
      </c>
      <c r="N24" s="53">
        <f t="shared" si="1"/>
        <v>97.029050747068112</v>
      </c>
      <c r="O24" s="53">
        <f t="shared" si="1"/>
        <v>33.015317165702641</v>
      </c>
      <c r="P24" s="53">
        <f t="shared" si="1"/>
        <v>34.655209330532365</v>
      </c>
      <c r="Q24" s="53">
        <f t="shared" si="1"/>
        <v>5.6948161461832623</v>
      </c>
      <c r="R24" s="53">
        <f t="shared" si="1"/>
        <v>13.254745460164161</v>
      </c>
      <c r="S24" s="53">
        <f t="shared" si="1"/>
        <v>119.70634749853977</v>
      </c>
      <c r="T24" s="53">
        <f t="shared" si="1"/>
        <v>10.182724713522621</v>
      </c>
      <c r="U24" s="53">
        <f t="shared" si="1"/>
        <v>41.808957646820296</v>
      </c>
      <c r="V24" s="53">
        <f t="shared" si="1"/>
        <v>1100.5120282810917</v>
      </c>
      <c r="W24" s="53">
        <f t="shared" si="1"/>
        <v>57.767894718297711</v>
      </c>
    </row>
    <row r="26" spans="2:23" ht="14.4" thickBot="1" x14ac:dyDescent="0.55000000000000004"/>
    <row r="27" spans="2:23" ht="14.4" thickBot="1" x14ac:dyDescent="0.55000000000000004">
      <c r="B27" s="26" t="s">
        <v>137</v>
      </c>
    </row>
    <row r="28" spans="2:23" ht="42.3" x14ac:dyDescent="0.5">
      <c r="B28" s="2" t="s">
        <v>5</v>
      </c>
      <c r="C28" s="5" t="s">
        <v>6</v>
      </c>
      <c r="D28" s="5" t="s">
        <v>9</v>
      </c>
      <c r="E28" s="5" t="s">
        <v>7</v>
      </c>
      <c r="F28" s="5" t="s">
        <v>8</v>
      </c>
      <c r="G28" s="5" t="s">
        <v>10</v>
      </c>
      <c r="H28" s="5" t="s">
        <v>11</v>
      </c>
      <c r="I28" s="5" t="s">
        <v>12</v>
      </c>
      <c r="J28" s="5" t="s">
        <v>13</v>
      </c>
      <c r="K28" s="5" t="s">
        <v>14</v>
      </c>
      <c r="L28" s="5" t="s">
        <v>15</v>
      </c>
      <c r="M28" s="5" t="s">
        <v>16</v>
      </c>
      <c r="N28" s="5" t="s">
        <v>17</v>
      </c>
      <c r="O28" s="5" t="s">
        <v>18</v>
      </c>
      <c r="P28" s="5" t="s">
        <v>19</v>
      </c>
      <c r="Q28" s="5" t="s">
        <v>20</v>
      </c>
      <c r="R28" s="5" t="s">
        <v>21</v>
      </c>
      <c r="S28" s="5" t="s">
        <v>22</v>
      </c>
      <c r="T28" s="5" t="s">
        <v>23</v>
      </c>
      <c r="U28" s="5" t="s">
        <v>24</v>
      </c>
      <c r="V28" s="6" t="s">
        <v>26</v>
      </c>
      <c r="W28" s="50" t="s">
        <v>25</v>
      </c>
    </row>
    <row r="29" spans="2:23" x14ac:dyDescent="0.5">
      <c r="B29" s="3" t="s">
        <v>27</v>
      </c>
      <c r="C29" s="11">
        <v>0</v>
      </c>
      <c r="D29" s="11">
        <v>0</v>
      </c>
      <c r="E29" s="11">
        <v>0</v>
      </c>
      <c r="F29" s="11">
        <v>0.33638486342854462</v>
      </c>
      <c r="G29" s="11">
        <v>0</v>
      </c>
      <c r="H29" s="11">
        <v>2.0565382397045071</v>
      </c>
      <c r="I29" s="11">
        <v>0.423408530158701</v>
      </c>
      <c r="J29" s="11">
        <v>0</v>
      </c>
      <c r="K29" s="11">
        <v>0</v>
      </c>
      <c r="L29" s="11">
        <v>0</v>
      </c>
      <c r="M29" s="11">
        <v>0</v>
      </c>
      <c r="N29" s="11">
        <v>0.54499668466905826</v>
      </c>
      <c r="O29" s="11">
        <v>0</v>
      </c>
      <c r="P29" s="11">
        <v>0</v>
      </c>
      <c r="Q29" s="11">
        <v>0</v>
      </c>
      <c r="R29" s="11">
        <v>0</v>
      </c>
      <c r="S29" s="11">
        <v>33.492098478204333</v>
      </c>
      <c r="T29" s="11">
        <v>0</v>
      </c>
      <c r="U29" s="11">
        <v>0</v>
      </c>
      <c r="V29" s="13">
        <f>SUM(C29:U29)</f>
        <v>36.853426796165145</v>
      </c>
      <c r="W29" s="12">
        <v>0</v>
      </c>
    </row>
    <row r="30" spans="2:23" x14ac:dyDescent="0.5">
      <c r="B30" s="3" t="s">
        <v>28</v>
      </c>
      <c r="C30" s="11">
        <v>0.34043570709516491</v>
      </c>
      <c r="D30" s="11">
        <v>4.7468073577757244E-2</v>
      </c>
      <c r="E30" s="11">
        <v>2.0767448946697295E-3</v>
      </c>
      <c r="F30" s="11">
        <v>4.7254929076658167E-2</v>
      </c>
      <c r="G30" s="11">
        <v>0.16335260827912318</v>
      </c>
      <c r="H30" s="11">
        <v>1.6150622867570519</v>
      </c>
      <c r="I30" s="11">
        <v>6.1810559261857273E-2</v>
      </c>
      <c r="J30" s="11">
        <v>1.7719606341313053E-2</v>
      </c>
      <c r="K30" s="11">
        <v>7.203512588213043E-2</v>
      </c>
      <c r="L30" s="11">
        <v>1.8960122132717798E-2</v>
      </c>
      <c r="M30" s="11">
        <v>1.1233714280143314E-2</v>
      </c>
      <c r="N30" s="11">
        <v>1.298477300058358</v>
      </c>
      <c r="O30" s="11">
        <v>3.586403783103749E-2</v>
      </c>
      <c r="P30" s="11">
        <v>1.6559206494403367</v>
      </c>
      <c r="Q30" s="11">
        <v>6.3929629179589813E-4</v>
      </c>
      <c r="R30" s="11">
        <v>2.9511505222428309E-2</v>
      </c>
      <c r="S30" s="11">
        <v>2.5757218748059005E-2</v>
      </c>
      <c r="T30" s="11">
        <v>1.3649512566206988E-2</v>
      </c>
      <c r="U30" s="11">
        <v>0.1159792782872998</v>
      </c>
      <c r="V30" s="13">
        <f t="shared" ref="V30:V37" si="2">SUM(C30:U30)</f>
        <v>5.5732082760241104</v>
      </c>
      <c r="W30" s="12">
        <v>0.17343462384131153</v>
      </c>
    </row>
    <row r="31" spans="2:23" x14ac:dyDescent="0.5">
      <c r="B31" s="3" t="s">
        <v>29</v>
      </c>
      <c r="C31" s="11">
        <v>0.71373699078288333</v>
      </c>
      <c r="D31" s="11">
        <v>0.1432030259813569</v>
      </c>
      <c r="E31" s="11">
        <v>8.6049711118576996E-2</v>
      </c>
      <c r="F31" s="11">
        <v>6.8104369598725123E-2</v>
      </c>
      <c r="G31" s="11">
        <v>0.23264996210925998</v>
      </c>
      <c r="H31" s="11">
        <v>4.8352104047442301</v>
      </c>
      <c r="I31" s="11">
        <v>0.30583018554544877</v>
      </c>
      <c r="J31" s="11">
        <v>0.31126574556037045</v>
      </c>
      <c r="K31" s="11">
        <v>0.13552929419558504</v>
      </c>
      <c r="L31" s="11">
        <v>9.9318872331474156E-2</v>
      </c>
      <c r="M31" s="11">
        <v>5.0159028078873263E-2</v>
      </c>
      <c r="N31" s="11">
        <v>0.79431117453348765</v>
      </c>
      <c r="O31" s="11">
        <v>0.10915084118199433</v>
      </c>
      <c r="P31" s="11">
        <v>0.23788568535892723</v>
      </c>
      <c r="Q31" s="11">
        <v>5.0558701609382209E-2</v>
      </c>
      <c r="R31" s="11">
        <v>7.4259341968562959E-2</v>
      </c>
      <c r="S31" s="11">
        <v>0.66177943181671994</v>
      </c>
      <c r="T31" s="11">
        <v>5.5754457505998563E-2</v>
      </c>
      <c r="U31" s="11">
        <v>0.12230010033573878</v>
      </c>
      <c r="V31" s="13">
        <f t="shared" si="2"/>
        <v>9.0870573243575947</v>
      </c>
      <c r="W31" s="12">
        <v>0.52333877640529458</v>
      </c>
    </row>
    <row r="32" spans="2:23" x14ac:dyDescent="0.5">
      <c r="B32" s="3" t="s">
        <v>30</v>
      </c>
      <c r="C32" s="11">
        <v>3.6247878680316785</v>
      </c>
      <c r="D32" s="11">
        <v>0.89328225311508713</v>
      </c>
      <c r="E32" s="11">
        <v>0.78628768584718067</v>
      </c>
      <c r="F32" s="11">
        <v>0.95427476577160719</v>
      </c>
      <c r="G32" s="11">
        <v>0.85344122872915917</v>
      </c>
      <c r="H32" s="11">
        <v>23.039810794452183</v>
      </c>
      <c r="I32" s="11">
        <v>1.8458744745468927</v>
      </c>
      <c r="J32" s="11">
        <v>1.4638783775846436</v>
      </c>
      <c r="K32" s="11">
        <v>0.49191506832606541</v>
      </c>
      <c r="L32" s="11">
        <v>0.30987372986737427</v>
      </c>
      <c r="M32" s="11">
        <v>0.13647020715551808</v>
      </c>
      <c r="N32" s="11">
        <v>6.976612550029011</v>
      </c>
      <c r="O32" s="11">
        <v>0.42894169155452888</v>
      </c>
      <c r="P32" s="11">
        <v>1.3745615896533814</v>
      </c>
      <c r="Q32" s="11">
        <v>0.15183238319323611</v>
      </c>
      <c r="R32" s="11">
        <v>0.23933007312566271</v>
      </c>
      <c r="S32" s="11">
        <v>14.1709284995693</v>
      </c>
      <c r="T32" s="11">
        <v>0.17607154206542985</v>
      </c>
      <c r="U32" s="11">
        <v>0.65767267973756827</v>
      </c>
      <c r="V32" s="13">
        <f t="shared" si="2"/>
        <v>58.575847462355512</v>
      </c>
      <c r="W32" s="12">
        <v>1.9272105569766813</v>
      </c>
    </row>
    <row r="33" spans="2:23" x14ac:dyDescent="0.5">
      <c r="B33" s="3" t="s">
        <v>70</v>
      </c>
      <c r="C33" s="11">
        <v>2.2477124937139434</v>
      </c>
      <c r="D33" s="11">
        <v>0.49498116097751277</v>
      </c>
      <c r="E33" s="11">
        <v>0.4037338310454569</v>
      </c>
      <c r="F33" s="11">
        <v>0.24025565901616924</v>
      </c>
      <c r="G33" s="11">
        <v>1.0447599238022514</v>
      </c>
      <c r="H33" s="11">
        <v>21.662628760456787</v>
      </c>
      <c r="I33" s="11">
        <v>0.96078120120542398</v>
      </c>
      <c r="J33" s="11">
        <v>1.1571584062361056</v>
      </c>
      <c r="K33" s="11">
        <v>0.49355597527769757</v>
      </c>
      <c r="L33" s="11">
        <v>0.45227558632858167</v>
      </c>
      <c r="M33" s="11">
        <v>0.23682093378269914</v>
      </c>
      <c r="N33" s="11">
        <v>2.6228974676072268</v>
      </c>
      <c r="O33" s="11">
        <v>0.42232259855000442</v>
      </c>
      <c r="P33" s="11">
        <v>1.2575911701464624</v>
      </c>
      <c r="Q33" s="11">
        <v>0.19743344997863893</v>
      </c>
      <c r="R33" s="11">
        <v>0.34732539386761929</v>
      </c>
      <c r="S33" s="11">
        <v>27.474529586219969</v>
      </c>
      <c r="T33" s="11">
        <v>0.30942051920047431</v>
      </c>
      <c r="U33" s="11">
        <v>0.41246985500205502</v>
      </c>
      <c r="V33" s="13">
        <f t="shared" si="2"/>
        <v>62.438653972415082</v>
      </c>
      <c r="W33" s="12">
        <v>1.653708535299321</v>
      </c>
    </row>
    <row r="34" spans="2:23" x14ac:dyDescent="0.5">
      <c r="B34" s="3" t="s">
        <v>31</v>
      </c>
      <c r="C34" s="11">
        <v>17.187562603505178</v>
      </c>
      <c r="D34" s="11">
        <v>11.719290580765472</v>
      </c>
      <c r="E34" s="11">
        <v>2.7945471951561842</v>
      </c>
      <c r="F34" s="11">
        <v>2.5944715551900757</v>
      </c>
      <c r="G34" s="11">
        <v>6.8464633429682351</v>
      </c>
      <c r="H34" s="11">
        <v>74.839983537146182</v>
      </c>
      <c r="I34" s="11">
        <v>13.436930537961928</v>
      </c>
      <c r="J34" s="11">
        <v>18.360675048637219</v>
      </c>
      <c r="K34" s="11">
        <v>5.1057288308298361</v>
      </c>
      <c r="L34" s="11">
        <v>4.0522289106797444</v>
      </c>
      <c r="M34" s="11">
        <v>2.5604547734359424</v>
      </c>
      <c r="N34" s="11">
        <v>23.074374452812577</v>
      </c>
      <c r="O34" s="11">
        <v>6.5286535651267714</v>
      </c>
      <c r="P34" s="11">
        <v>11.418386726996651</v>
      </c>
      <c r="Q34" s="11">
        <v>1.7150215623696512</v>
      </c>
      <c r="R34" s="11">
        <v>4.5246956387773647</v>
      </c>
      <c r="S34" s="11">
        <v>11.256396160164773</v>
      </c>
      <c r="T34" s="11">
        <v>2.0423766843765456</v>
      </c>
      <c r="U34" s="11">
        <v>4.7641694358216773</v>
      </c>
      <c r="V34" s="13">
        <f t="shared" si="2"/>
        <v>224.82241114272202</v>
      </c>
      <c r="W34" s="12">
        <v>16.555175361129656</v>
      </c>
    </row>
    <row r="35" spans="2:23" x14ac:dyDescent="0.5">
      <c r="B35" s="3" t="s">
        <v>32</v>
      </c>
      <c r="C35" s="11">
        <v>0.50367713592409535</v>
      </c>
      <c r="D35" s="11">
        <v>0.26340389701341399</v>
      </c>
      <c r="E35" s="11">
        <v>9.7205200085164284E-2</v>
      </c>
      <c r="F35" s="11">
        <v>8.9412611012180218E-2</v>
      </c>
      <c r="G35" s="11">
        <v>0.13564243083167907</v>
      </c>
      <c r="H35" s="11">
        <v>4.4952721613056141</v>
      </c>
      <c r="I35" s="11">
        <v>0.21107711184126396</v>
      </c>
      <c r="J35" s="11">
        <v>0.87750418517648787</v>
      </c>
      <c r="K35" s="11">
        <v>0.22386765291684049</v>
      </c>
      <c r="L35" s="11">
        <v>0.36189532735533403</v>
      </c>
      <c r="M35" s="11">
        <v>1.9536989143832756E-2</v>
      </c>
      <c r="N35" s="11">
        <v>0.60751124867301154</v>
      </c>
      <c r="O35" s="11">
        <v>4.7799838891011324E-2</v>
      </c>
      <c r="P35" s="11">
        <v>0.27784409282491729</v>
      </c>
      <c r="Q35" s="11">
        <v>0.12323279406036501</v>
      </c>
      <c r="R35" s="11">
        <v>0.2365842794301424</v>
      </c>
      <c r="S35" s="11">
        <v>1.5455847471961555</v>
      </c>
      <c r="T35" s="11">
        <v>0.1296722523866333</v>
      </c>
      <c r="U35" s="11">
        <v>4.1201652817360594E-2</v>
      </c>
      <c r="V35" s="13">
        <f t="shared" si="2"/>
        <v>10.287925608885503</v>
      </c>
      <c r="W35" s="12">
        <v>0.25748659091369908</v>
      </c>
    </row>
    <row r="36" spans="2:23" x14ac:dyDescent="0.5">
      <c r="B36" s="3" t="s">
        <v>33</v>
      </c>
      <c r="C36" s="11">
        <v>18.251061399368705</v>
      </c>
      <c r="D36" s="11">
        <v>8.8556001302601857</v>
      </c>
      <c r="E36" s="11">
        <v>3.6541830724271165</v>
      </c>
      <c r="F36" s="11">
        <v>3.9205340539376881</v>
      </c>
      <c r="G36" s="11">
        <v>52.400647975082016</v>
      </c>
      <c r="H36" s="11">
        <v>65.282398794526443</v>
      </c>
      <c r="I36" s="11">
        <v>27.965050422399102</v>
      </c>
      <c r="J36" s="11">
        <v>7.5090260618855673</v>
      </c>
      <c r="K36" s="11">
        <v>14.82041590582452</v>
      </c>
      <c r="L36" s="11">
        <v>6.7055030478461042</v>
      </c>
      <c r="M36" s="11">
        <v>3.0578170332794055</v>
      </c>
      <c r="N36" s="11">
        <v>15.256183637561865</v>
      </c>
      <c r="O36" s="11">
        <v>17.251673330187366</v>
      </c>
      <c r="P36" s="11">
        <v>6.5103611222201856</v>
      </c>
      <c r="Q36" s="11">
        <v>2.1591901689570214</v>
      </c>
      <c r="R36" s="11">
        <v>4.1329706587111446</v>
      </c>
      <c r="S36" s="11">
        <v>1.3969111668254675</v>
      </c>
      <c r="T36" s="11">
        <v>4.8462600225346533</v>
      </c>
      <c r="U36" s="11">
        <v>25.558165356762629</v>
      </c>
      <c r="V36" s="13">
        <f t="shared" si="2"/>
        <v>289.5339533605972</v>
      </c>
      <c r="W36" s="12">
        <v>9.1979415828284559</v>
      </c>
    </row>
    <row r="37" spans="2:23" x14ac:dyDescent="0.5">
      <c r="B37" s="3" t="s">
        <v>34</v>
      </c>
      <c r="C37" s="11">
        <v>1.9837023099662523</v>
      </c>
      <c r="D37" s="11">
        <v>0.9671918632892389</v>
      </c>
      <c r="E37" s="11">
        <v>0.110684782738023</v>
      </c>
      <c r="F37" s="11">
        <v>0.2241895613435029</v>
      </c>
      <c r="G37" s="11">
        <v>0.80669154235310625</v>
      </c>
      <c r="H37" s="11">
        <v>5.0497069845933762</v>
      </c>
      <c r="I37" s="11">
        <v>1.0116829750637528</v>
      </c>
      <c r="J37" s="11">
        <v>1.9026147887259197</v>
      </c>
      <c r="K37" s="11">
        <v>0.45846114609168681</v>
      </c>
      <c r="L37" s="11">
        <v>0.16660637556035843</v>
      </c>
      <c r="M37" s="11">
        <v>6.863183418868915E-2</v>
      </c>
      <c r="N37" s="11">
        <v>1.1043466466305296</v>
      </c>
      <c r="O37" s="11">
        <v>0.41606161092541577</v>
      </c>
      <c r="P37" s="11">
        <v>0.56667566014161463</v>
      </c>
      <c r="Q37" s="11">
        <v>6.8153239091156892E-2</v>
      </c>
      <c r="R37" s="11">
        <v>0.10834140555964937</v>
      </c>
      <c r="S37" s="11">
        <v>6.035433055067033</v>
      </c>
      <c r="T37" s="11">
        <v>8.5619587364639219E-2</v>
      </c>
      <c r="U37" s="11">
        <v>0.38424310368152581</v>
      </c>
      <c r="V37" s="13">
        <f t="shared" si="2"/>
        <v>21.51903847237547</v>
      </c>
      <c r="W37" s="12">
        <v>0.50213051371964779</v>
      </c>
    </row>
    <row r="38" spans="2:23" ht="14.4" thickBot="1" x14ac:dyDescent="0.55000000000000004">
      <c r="B38" s="4" t="s">
        <v>35</v>
      </c>
      <c r="C38" s="53">
        <f>SUM(C29:C37)</f>
        <v>44.852676508387908</v>
      </c>
      <c r="D38" s="53">
        <f t="shared" ref="D38:W38" si="3">SUM(D29:D37)</f>
        <v>23.384420984980025</v>
      </c>
      <c r="E38" s="53">
        <f t="shared" si="3"/>
        <v>7.9347682233123722</v>
      </c>
      <c r="F38" s="53">
        <f t="shared" si="3"/>
        <v>8.47488236837515</v>
      </c>
      <c r="G38" s="53">
        <f t="shared" si="3"/>
        <v>62.483649014154828</v>
      </c>
      <c r="H38" s="53">
        <f t="shared" si="3"/>
        <v>202.87661196368637</v>
      </c>
      <c r="I38" s="53">
        <f t="shared" si="3"/>
        <v>46.222445997984366</v>
      </c>
      <c r="J38" s="53">
        <f t="shared" si="3"/>
        <v>31.599842220147625</v>
      </c>
      <c r="K38" s="53">
        <f t="shared" si="3"/>
        <v>21.801508999344364</v>
      </c>
      <c r="L38" s="53">
        <f t="shared" si="3"/>
        <v>12.166661972101688</v>
      </c>
      <c r="M38" s="53">
        <f t="shared" si="3"/>
        <v>6.1411245133451038</v>
      </c>
      <c r="N38" s="53">
        <f t="shared" si="3"/>
        <v>52.279711162575126</v>
      </c>
      <c r="O38" s="53">
        <f t="shared" si="3"/>
        <v>25.240467514248127</v>
      </c>
      <c r="P38" s="53">
        <f t="shared" si="3"/>
        <v>23.299226696782476</v>
      </c>
      <c r="Q38" s="53">
        <f t="shared" si="3"/>
        <v>4.4660615955512482</v>
      </c>
      <c r="R38" s="53">
        <f t="shared" si="3"/>
        <v>9.6930182966625758</v>
      </c>
      <c r="S38" s="53">
        <f t="shared" si="3"/>
        <v>96.059418343811799</v>
      </c>
      <c r="T38" s="53">
        <f t="shared" si="3"/>
        <v>7.6588245780005808</v>
      </c>
      <c r="U38" s="53">
        <f t="shared" si="3"/>
        <v>32.056201462445856</v>
      </c>
      <c r="V38" s="53">
        <f t="shared" si="3"/>
        <v>718.69152241589757</v>
      </c>
      <c r="W38" s="53">
        <f t="shared" si="3"/>
        <v>30.790426541114069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5CEB11-2CE3-4A8D-861B-573A9D5A59A4}">
  <sheetPr>
    <tabColor theme="5" tint="0.59999389629810485"/>
  </sheetPr>
  <dimension ref="A1:AI26"/>
  <sheetViews>
    <sheetView zoomScale="70" zoomScaleNormal="70" workbookViewId="0">
      <selection activeCell="A4" sqref="A4"/>
    </sheetView>
  </sheetViews>
  <sheetFormatPr defaultRowHeight="14.4" x14ac:dyDescent="0.55000000000000004"/>
  <cols>
    <col min="1" max="2" width="8.83984375" style="36"/>
    <col min="3" max="3" width="33.3671875" style="36" customWidth="1"/>
    <col min="4" max="22" width="8.83984375" style="36"/>
    <col min="23" max="23" width="10.3671875" style="36" customWidth="1"/>
    <col min="24" max="24" width="11.7890625" style="36" customWidth="1"/>
    <col min="25" max="16384" width="8.83984375" style="36"/>
  </cols>
  <sheetData>
    <row r="1" spans="1:24" x14ac:dyDescent="0.55000000000000004">
      <c r="A1" s="1" t="s">
        <v>0</v>
      </c>
    </row>
    <row r="2" spans="1:24" x14ac:dyDescent="0.55000000000000004">
      <c r="A2" s="1" t="s">
        <v>138</v>
      </c>
    </row>
    <row r="3" spans="1:24" x14ac:dyDescent="0.55000000000000004">
      <c r="A3" s="1" t="s">
        <v>1</v>
      </c>
    </row>
    <row r="6" spans="1:24" x14ac:dyDescent="0.55000000000000004">
      <c r="A6" s="1" t="s">
        <v>144</v>
      </c>
    </row>
    <row r="7" spans="1:24" x14ac:dyDescent="0.55000000000000004">
      <c r="A7" s="1" t="s">
        <v>145</v>
      </c>
    </row>
    <row r="8" spans="1:24" x14ac:dyDescent="0.55000000000000004">
      <c r="A8" s="66" t="s">
        <v>146</v>
      </c>
    </row>
    <row r="9" spans="1:24" x14ac:dyDescent="0.55000000000000004">
      <c r="A9" s="65"/>
    </row>
    <row r="10" spans="1:24" x14ac:dyDescent="0.55000000000000004">
      <c r="A10" s="64"/>
    </row>
    <row r="12" spans="1:24" ht="14.7" thickBot="1" x14ac:dyDescent="0.6"/>
    <row r="13" spans="1:24" ht="14.7" thickBot="1" x14ac:dyDescent="0.6">
      <c r="C13" s="48" t="s">
        <v>139</v>
      </c>
      <c r="D13" s="1"/>
      <c r="E13" s="1"/>
      <c r="F13" s="1"/>
      <c r="G13" s="1"/>
      <c r="H13" s="1"/>
      <c r="I13" s="1"/>
      <c r="J13" s="1"/>
      <c r="K13" s="1"/>
      <c r="L13" s="1"/>
      <c r="M13" s="1"/>
      <c r="N13" s="1"/>
      <c r="O13" s="1"/>
      <c r="P13" s="1"/>
      <c r="Q13" s="1"/>
      <c r="R13" s="1"/>
      <c r="S13" s="1"/>
      <c r="T13" s="1"/>
      <c r="U13" s="1"/>
      <c r="V13" s="1"/>
      <c r="W13" s="1"/>
      <c r="X13" s="1"/>
    </row>
    <row r="14" spans="1:24" ht="42.6" x14ac:dyDescent="0.55000000000000004">
      <c r="C14" s="49" t="s">
        <v>5</v>
      </c>
      <c r="D14" s="5" t="s">
        <v>6</v>
      </c>
      <c r="E14" s="5" t="s">
        <v>9</v>
      </c>
      <c r="F14" s="5" t="s">
        <v>7</v>
      </c>
      <c r="G14" s="5" t="s">
        <v>8</v>
      </c>
      <c r="H14" s="5" t="s">
        <v>10</v>
      </c>
      <c r="I14" s="5" t="s">
        <v>11</v>
      </c>
      <c r="J14" s="5" t="s">
        <v>12</v>
      </c>
      <c r="K14" s="5" t="s">
        <v>13</v>
      </c>
      <c r="L14" s="5" t="s">
        <v>14</v>
      </c>
      <c r="M14" s="5" t="s">
        <v>15</v>
      </c>
      <c r="N14" s="5" t="s">
        <v>16</v>
      </c>
      <c r="O14" s="5" t="s">
        <v>17</v>
      </c>
      <c r="P14" s="5" t="s">
        <v>18</v>
      </c>
      <c r="Q14" s="5" t="s">
        <v>19</v>
      </c>
      <c r="R14" s="5" t="s">
        <v>20</v>
      </c>
      <c r="S14" s="5" t="s">
        <v>21</v>
      </c>
      <c r="T14" s="5" t="s">
        <v>22</v>
      </c>
      <c r="U14" s="5" t="s">
        <v>23</v>
      </c>
      <c r="V14" s="5" t="s">
        <v>24</v>
      </c>
      <c r="W14" s="6" t="s">
        <v>26</v>
      </c>
      <c r="X14" s="50" t="s">
        <v>25</v>
      </c>
    </row>
    <row r="15" spans="1:24" x14ac:dyDescent="0.55000000000000004">
      <c r="C15" s="54" t="s">
        <v>140</v>
      </c>
      <c r="D15" s="57">
        <v>-31.106302920539697</v>
      </c>
      <c r="E15" s="57">
        <v>-32.302534542314483</v>
      </c>
      <c r="F15" s="57">
        <v>-14.153798915996372</v>
      </c>
      <c r="G15" s="57">
        <v>14.286174687590155</v>
      </c>
      <c r="H15" s="57">
        <v>3.4791091721569671</v>
      </c>
      <c r="I15" s="57">
        <v>-13.740288428811823</v>
      </c>
      <c r="J15" s="57">
        <v>26.59774958032332</v>
      </c>
      <c r="K15" s="57">
        <v>-42.348061802646775</v>
      </c>
      <c r="L15" s="57">
        <v>-3.8452623941408888</v>
      </c>
      <c r="M15" s="57">
        <v>-5.943805893925127</v>
      </c>
      <c r="N15" s="57">
        <v>-15.719062937343217</v>
      </c>
      <c r="O15" s="57">
        <v>-32.72809675020401</v>
      </c>
      <c r="P15" s="57">
        <v>-39.226953370053366</v>
      </c>
      <c r="Q15" s="57">
        <v>13.479184854966554</v>
      </c>
      <c r="R15" s="57">
        <v>-33.943605776333371</v>
      </c>
      <c r="S15" s="57">
        <v>-70.432910539561504</v>
      </c>
      <c r="T15" s="57">
        <v>-24.637882544734019</v>
      </c>
      <c r="U15" s="57">
        <v>-32.061459580424909</v>
      </c>
      <c r="V15" s="57">
        <v>-31.767091408519065</v>
      </c>
      <c r="W15" s="59">
        <f>SUM(D15:V15)</f>
        <v>-366.11489951051169</v>
      </c>
      <c r="X15" s="58">
        <v>-74.641379144067258</v>
      </c>
    </row>
    <row r="16" spans="1:24" ht="14.7" thickBot="1" x14ac:dyDescent="0.6">
      <c r="C16" s="55" t="s">
        <v>141</v>
      </c>
      <c r="D16" s="10">
        <f>'BAU&amp;HIPOS'!C38+'SY&amp;SY-C'!D15</f>
        <v>13.746373587848211</v>
      </c>
      <c r="E16" s="10">
        <f>'BAU&amp;HIPOS'!D38+'SY&amp;SY-C'!E15</f>
        <v>-8.9181135573344577</v>
      </c>
      <c r="F16" s="10">
        <f>'BAU&amp;HIPOS'!E38+'SY&amp;SY-C'!F15</f>
        <v>-6.219030692684</v>
      </c>
      <c r="G16" s="10">
        <f>'BAU&amp;HIPOS'!F38+'SY&amp;SY-C'!G15</f>
        <v>22.761057055965303</v>
      </c>
      <c r="H16" s="10">
        <f>'BAU&amp;HIPOS'!G38+'SY&amp;SY-C'!H15</f>
        <v>65.962758186311788</v>
      </c>
      <c r="I16" s="10">
        <f>'BAU&amp;HIPOS'!H38+'SY&amp;SY-C'!I15</f>
        <v>189.13632353487455</v>
      </c>
      <c r="J16" s="10">
        <f>'BAU&amp;HIPOS'!I38+'SY&amp;SY-C'!J15</f>
        <v>72.82019557830769</v>
      </c>
      <c r="K16" s="10">
        <f>'BAU&amp;HIPOS'!J38+'SY&amp;SY-C'!K15</f>
        <v>-10.74821958249915</v>
      </c>
      <c r="L16" s="10">
        <f>'BAU&amp;HIPOS'!K38+'SY&amp;SY-C'!L15</f>
        <v>17.956246605203475</v>
      </c>
      <c r="M16" s="10">
        <f>'BAU&amp;HIPOS'!L38+'SY&amp;SY-C'!M15</f>
        <v>6.2228560781765605</v>
      </c>
      <c r="N16" s="10">
        <f>'BAU&amp;HIPOS'!M38+'SY&amp;SY-C'!N15</f>
        <v>-9.5779384239981127</v>
      </c>
      <c r="O16" s="10">
        <f>'BAU&amp;HIPOS'!N38+'SY&amp;SY-C'!O15</f>
        <v>19.551614412371116</v>
      </c>
      <c r="P16" s="10">
        <f>'BAU&amp;HIPOS'!O38+'SY&amp;SY-C'!P15</f>
        <v>-13.986485855805238</v>
      </c>
      <c r="Q16" s="10">
        <f>'BAU&amp;HIPOS'!P38+'SY&amp;SY-C'!Q15</f>
        <v>36.778411551749031</v>
      </c>
      <c r="R16" s="10">
        <f>'BAU&amp;HIPOS'!Q38+'SY&amp;SY-C'!R15</f>
        <v>-29.477544180782122</v>
      </c>
      <c r="S16" s="10">
        <f>'BAU&amp;HIPOS'!R38+'SY&amp;SY-C'!S15</f>
        <v>-60.739892242898932</v>
      </c>
      <c r="T16" s="10">
        <f>'BAU&amp;HIPOS'!S38+'SY&amp;SY-C'!T15</f>
        <v>71.421535799077787</v>
      </c>
      <c r="U16" s="10">
        <f>'BAU&amp;HIPOS'!T38+'SY&amp;SY-C'!U15</f>
        <v>-24.402635002424329</v>
      </c>
      <c r="V16" s="10">
        <f>'BAU&amp;HIPOS'!U38+'SY&amp;SY-C'!V15</f>
        <v>0.28911005392679101</v>
      </c>
      <c r="W16" s="53">
        <f>'BAU&amp;HIPOS'!V38+'SY&amp;SY-C'!W15</f>
        <v>352.57662290538588</v>
      </c>
      <c r="X16" s="25">
        <f>'BAU&amp;HIPOS'!W38+'SY&amp;SY-C'!X15</f>
        <v>-43.850952602953186</v>
      </c>
    </row>
    <row r="17" spans="3:35" x14ac:dyDescent="0.55000000000000004">
      <c r="D17" s="1"/>
      <c r="E17" s="1"/>
      <c r="F17" s="1"/>
      <c r="G17" s="1"/>
      <c r="H17" s="1"/>
      <c r="I17" s="1"/>
      <c r="J17" s="1"/>
      <c r="K17" s="1"/>
      <c r="L17" s="1"/>
      <c r="M17" s="1"/>
      <c r="N17" s="1"/>
      <c r="O17" s="1"/>
      <c r="P17" s="1"/>
      <c r="Q17" s="1"/>
      <c r="R17" s="1"/>
      <c r="S17" s="1"/>
      <c r="T17" s="1"/>
      <c r="U17" s="1"/>
      <c r="V17" s="1"/>
      <c r="W17" s="1"/>
      <c r="X17" s="1"/>
    </row>
    <row r="18" spans="3:35" ht="14.7" thickBot="1" x14ac:dyDescent="0.6">
      <c r="D18" s="1"/>
      <c r="E18" s="1"/>
      <c r="F18" s="1"/>
      <c r="G18" s="1"/>
      <c r="H18" s="1"/>
      <c r="I18" s="1"/>
      <c r="J18" s="1"/>
      <c r="K18" s="1"/>
      <c r="L18" s="1"/>
      <c r="M18" s="1"/>
      <c r="N18" s="1"/>
      <c r="O18" s="1"/>
      <c r="P18" s="1"/>
      <c r="Q18" s="1"/>
      <c r="R18" s="1"/>
      <c r="S18" s="1"/>
      <c r="T18" s="1"/>
      <c r="U18" s="1"/>
      <c r="V18" s="1"/>
      <c r="W18" s="1"/>
      <c r="X18" s="1"/>
    </row>
    <row r="19" spans="3:35" ht="14.7" thickBot="1" x14ac:dyDescent="0.6">
      <c r="C19" s="48" t="s">
        <v>142</v>
      </c>
      <c r="D19" s="1"/>
      <c r="E19" s="1"/>
      <c r="F19" s="1"/>
      <c r="G19" s="1"/>
      <c r="H19" s="1"/>
      <c r="I19" s="1"/>
      <c r="J19" s="1"/>
      <c r="K19" s="1"/>
      <c r="L19" s="1"/>
      <c r="M19" s="1"/>
      <c r="N19" s="1"/>
      <c r="O19" s="1"/>
      <c r="P19" s="1"/>
      <c r="Q19" s="1"/>
      <c r="R19" s="1"/>
      <c r="S19" s="1"/>
      <c r="T19" s="1"/>
      <c r="U19" s="1"/>
      <c r="V19" s="1"/>
      <c r="W19" s="1"/>
      <c r="X19" s="1"/>
    </row>
    <row r="20" spans="3:35" ht="42.6" x14ac:dyDescent="0.55000000000000004">
      <c r="C20" s="49" t="s">
        <v>5</v>
      </c>
      <c r="D20" s="5" t="s">
        <v>6</v>
      </c>
      <c r="E20" s="5" t="s">
        <v>9</v>
      </c>
      <c r="F20" s="5" t="s">
        <v>7</v>
      </c>
      <c r="G20" s="5" t="s">
        <v>8</v>
      </c>
      <c r="H20" s="5" t="s">
        <v>10</v>
      </c>
      <c r="I20" s="5" t="s">
        <v>11</v>
      </c>
      <c r="J20" s="5" t="s">
        <v>12</v>
      </c>
      <c r="K20" s="5" t="s">
        <v>13</v>
      </c>
      <c r="L20" s="5" t="s">
        <v>14</v>
      </c>
      <c r="M20" s="5" t="s">
        <v>15</v>
      </c>
      <c r="N20" s="5" t="s">
        <v>16</v>
      </c>
      <c r="O20" s="5" t="s">
        <v>17</v>
      </c>
      <c r="P20" s="5" t="s">
        <v>18</v>
      </c>
      <c r="Q20" s="5" t="s">
        <v>19</v>
      </c>
      <c r="R20" s="5" t="s">
        <v>20</v>
      </c>
      <c r="S20" s="5" t="s">
        <v>21</v>
      </c>
      <c r="T20" s="5" t="s">
        <v>22</v>
      </c>
      <c r="U20" s="5" t="s">
        <v>23</v>
      </c>
      <c r="V20" s="5" t="s">
        <v>24</v>
      </c>
      <c r="W20" s="6" t="s">
        <v>26</v>
      </c>
      <c r="X20" s="50" t="s">
        <v>25</v>
      </c>
    </row>
    <row r="21" spans="3:35" x14ac:dyDescent="0.55000000000000004">
      <c r="C21" s="54" t="s">
        <v>140</v>
      </c>
      <c r="D21" s="61">
        <v>-49.193236253872854</v>
      </c>
      <c r="E21" s="61">
        <v>-32.303267875647293</v>
      </c>
      <c r="F21" s="61">
        <v>-14.221998915995925</v>
      </c>
      <c r="G21" s="61">
        <v>-9.2252253124099539</v>
      </c>
      <c r="H21" s="61">
        <v>-68.835624161175645</v>
      </c>
      <c r="I21" s="61">
        <v>-223.47362176214514</v>
      </c>
      <c r="J21" s="61">
        <v>-50.835650419676938</v>
      </c>
      <c r="K21" s="61">
        <v>-42.363461802647237</v>
      </c>
      <c r="L21" s="61">
        <v>-24.162995727473657</v>
      </c>
      <c r="M21" s="61">
        <v>-13.511805893925239</v>
      </c>
      <c r="N21" s="61">
        <v>-14.952729604010507</v>
      </c>
      <c r="O21" s="61">
        <v>-57.50156341687061</v>
      </c>
      <c r="P21" s="61">
        <v>-39.230620036720097</v>
      </c>
      <c r="Q21" s="61">
        <v>-25.562015145033648</v>
      </c>
      <c r="R21" s="61">
        <v>-33.934072443000098</v>
      </c>
      <c r="S21" s="61">
        <v>-70.435110539561606</v>
      </c>
      <c r="T21" s="61">
        <v>-105.82228254473395</v>
      </c>
      <c r="U21" s="61">
        <v>-32.056326247091697</v>
      </c>
      <c r="V21" s="61">
        <v>-35.366291408518663</v>
      </c>
      <c r="W21" s="62">
        <f>SUM(D21:V21)</f>
        <v>-942.98789951051083</v>
      </c>
      <c r="X21" s="63">
        <v>-74.637712477400527</v>
      </c>
    </row>
    <row r="22" spans="3:35" ht="14.7" thickBot="1" x14ac:dyDescent="0.6">
      <c r="C22" s="55" t="s">
        <v>143</v>
      </c>
      <c r="D22" s="10">
        <f>'BAU&amp;HIPOS'!C38+'SY&amp;SY-C'!D21</f>
        <v>-4.3405597454849456</v>
      </c>
      <c r="E22" s="10">
        <f>'BAU&amp;HIPOS'!D38+'SY&amp;SY-C'!E21</f>
        <v>-8.9188468906672682</v>
      </c>
      <c r="F22" s="10">
        <f>'BAU&amp;HIPOS'!E38+'SY&amp;SY-C'!F21</f>
        <v>-6.2872306926835533</v>
      </c>
      <c r="G22" s="10">
        <f>'BAU&amp;HIPOS'!F38+'SY&amp;SY-C'!G21</f>
        <v>-0.75034294403480395</v>
      </c>
      <c r="H22" s="10">
        <f>'BAU&amp;HIPOS'!G38+'SY&amp;SY-C'!H21</f>
        <v>-6.3519751470208163</v>
      </c>
      <c r="I22" s="10">
        <f>'BAU&amp;HIPOS'!H38+'SY&amp;SY-C'!I21</f>
        <v>-20.597009798458771</v>
      </c>
      <c r="J22" s="10">
        <f>'BAU&amp;HIPOS'!I38+'SY&amp;SY-C'!J21</f>
        <v>-4.6132044216925721</v>
      </c>
      <c r="K22" s="10">
        <f>'BAU&amp;HIPOS'!J38+'SY&amp;SY-C'!K21</f>
        <v>-10.763619582499611</v>
      </c>
      <c r="L22" s="10">
        <f>'BAU&amp;HIPOS'!K38+'SY&amp;SY-C'!L21</f>
        <v>-2.3614867281292931</v>
      </c>
      <c r="M22" s="10">
        <f>'BAU&amp;HIPOS'!L38+'SY&amp;SY-C'!M21</f>
        <v>-1.345143921823551</v>
      </c>
      <c r="N22" s="10">
        <f>'BAU&amp;HIPOS'!M38+'SY&amp;SY-C'!N21</f>
        <v>-8.8116050906654024</v>
      </c>
      <c r="O22" s="10">
        <f>'BAU&amp;HIPOS'!N38+'SY&amp;SY-C'!O21</f>
        <v>-5.2218522542954844</v>
      </c>
      <c r="P22" s="10">
        <f>'BAU&amp;HIPOS'!O38+'SY&amp;SY-C'!P21</f>
        <v>-13.99015252247197</v>
      </c>
      <c r="Q22" s="10">
        <f>'BAU&amp;HIPOS'!P38+'SY&amp;SY-C'!Q21</f>
        <v>-2.2627884482511718</v>
      </c>
      <c r="R22" s="10">
        <f>'BAU&amp;HIPOS'!Q38+'SY&amp;SY-C'!R21</f>
        <v>-29.468010847448848</v>
      </c>
      <c r="S22" s="10">
        <f>'BAU&amp;HIPOS'!R38+'SY&amp;SY-C'!S21</f>
        <v>-60.742092242899034</v>
      </c>
      <c r="T22" s="10">
        <f>'BAU&amp;HIPOS'!S38+'SY&amp;SY-C'!T21</f>
        <v>-9.7628642009221522</v>
      </c>
      <c r="U22" s="10">
        <f>'BAU&amp;HIPOS'!T38+'SY&amp;SY-C'!U21</f>
        <v>-24.397501669091117</v>
      </c>
      <c r="V22" s="10">
        <f>'BAU&amp;HIPOS'!U38+'SY&amp;SY-C'!V21</f>
        <v>-3.3100899460728073</v>
      </c>
      <c r="W22" s="60">
        <f>'BAU&amp;HIPOS'!V38+'SY&amp;SY-C'!W21</f>
        <v>-224.29637709461326</v>
      </c>
      <c r="X22" s="25">
        <f>'BAU&amp;HIPOS'!W38+'SY&amp;SY-C'!X21</f>
        <v>-43.847285936286454</v>
      </c>
    </row>
    <row r="26" spans="3:35" x14ac:dyDescent="0.55000000000000004">
      <c r="O26" s="27"/>
      <c r="P26" s="27"/>
      <c r="Q26" s="27"/>
      <c r="R26" s="27"/>
      <c r="S26" s="27"/>
      <c r="T26" s="27"/>
      <c r="U26" s="27"/>
      <c r="V26" s="27"/>
      <c r="W26" s="27"/>
      <c r="X26" s="27"/>
      <c r="Y26" s="27"/>
      <c r="Z26" s="27"/>
      <c r="AA26" s="27"/>
      <c r="AB26" s="27"/>
      <c r="AC26" s="27"/>
      <c r="AD26" s="27"/>
      <c r="AE26" s="27"/>
      <c r="AF26" s="27"/>
      <c r="AG26" s="27"/>
      <c r="AH26" s="27"/>
      <c r="AI26" s="27"/>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701C52-A939-4284-8FB3-47648DA5BBBF}">
  <sheetPr>
    <tabColor theme="5" tint="0.39997558519241921"/>
  </sheetPr>
  <dimension ref="A1:X26"/>
  <sheetViews>
    <sheetView zoomScale="80" zoomScaleNormal="80" workbookViewId="0">
      <selection activeCell="I13" sqref="I13"/>
    </sheetView>
  </sheetViews>
  <sheetFormatPr defaultRowHeight="14.4" x14ac:dyDescent="0.55000000000000004"/>
  <cols>
    <col min="1" max="9" width="8.83984375" style="36"/>
    <col min="10" max="10" width="10.578125" style="36" customWidth="1"/>
    <col min="11" max="11" width="11.62890625" style="36" customWidth="1"/>
    <col min="12" max="12" width="8.83984375" style="36"/>
    <col min="13" max="13" width="10.89453125" style="36" customWidth="1"/>
    <col min="14" max="14" width="10.15625" style="36" customWidth="1"/>
    <col min="15" max="15" width="9.68359375" style="36" customWidth="1"/>
    <col min="16" max="16" width="10.3125" style="36" customWidth="1"/>
    <col min="17" max="17" width="11.89453125" style="36" customWidth="1"/>
    <col min="18" max="18" width="11.5234375" style="36" customWidth="1"/>
    <col min="19" max="19" width="10.41796875" style="36" customWidth="1"/>
    <col min="20" max="22" width="8.83984375" style="36"/>
    <col min="23" max="23" width="9.578125" style="36" customWidth="1"/>
    <col min="24" max="24" width="11.734375" style="36" customWidth="1"/>
    <col min="25" max="16384" width="8.83984375" style="36"/>
  </cols>
  <sheetData>
    <row r="1" spans="1:24" x14ac:dyDescent="0.55000000000000004">
      <c r="A1" s="1" t="s">
        <v>0</v>
      </c>
    </row>
    <row r="2" spans="1:24" x14ac:dyDescent="0.55000000000000004">
      <c r="A2" s="56" t="s">
        <v>149</v>
      </c>
    </row>
    <row r="3" spans="1:24" x14ac:dyDescent="0.55000000000000004">
      <c r="A3" s="1" t="s">
        <v>43</v>
      </c>
    </row>
    <row r="5" spans="1:24" x14ac:dyDescent="0.55000000000000004">
      <c r="A5" s="1" t="s">
        <v>148</v>
      </c>
    </row>
    <row r="6" spans="1:24" x14ac:dyDescent="0.55000000000000004">
      <c r="A6" s="1" t="s">
        <v>150</v>
      </c>
    </row>
    <row r="7" spans="1:24" x14ac:dyDescent="0.55000000000000004">
      <c r="A7" s="1" t="s">
        <v>151</v>
      </c>
    </row>
    <row r="8" spans="1:24" x14ac:dyDescent="0.55000000000000004">
      <c r="A8" s="69" t="s">
        <v>152</v>
      </c>
    </row>
    <row r="11" spans="1:24" x14ac:dyDescent="0.55000000000000004">
      <c r="A11" s="1"/>
      <c r="B11" s="1"/>
      <c r="C11" s="1"/>
      <c r="D11" s="1"/>
      <c r="E11" s="1"/>
      <c r="F11" s="1"/>
      <c r="G11" s="1"/>
      <c r="H11" s="1"/>
      <c r="I11" s="1"/>
      <c r="J11" s="1"/>
      <c r="K11" s="1"/>
      <c r="L11" s="1"/>
      <c r="M11" s="1"/>
      <c r="N11" s="1"/>
      <c r="O11" s="1"/>
      <c r="P11" s="1"/>
      <c r="Q11" s="1"/>
      <c r="R11" s="1"/>
      <c r="S11" s="1"/>
      <c r="T11" s="1"/>
      <c r="U11" s="1"/>
      <c r="V11" s="1"/>
      <c r="W11" s="1"/>
      <c r="X11" s="1"/>
    </row>
    <row r="12" spans="1:24" x14ac:dyDescent="0.55000000000000004">
      <c r="A12" s="1"/>
      <c r="B12" s="1"/>
      <c r="C12" s="1"/>
      <c r="D12" s="1"/>
      <c r="E12" s="1"/>
      <c r="F12" s="1"/>
      <c r="G12" s="1"/>
      <c r="H12" s="1"/>
      <c r="I12" s="1"/>
      <c r="J12" s="1"/>
      <c r="K12" s="1"/>
      <c r="L12" s="1"/>
      <c r="M12" s="1"/>
      <c r="N12" s="1"/>
      <c r="O12" s="1"/>
      <c r="P12" s="1"/>
      <c r="Q12" s="1"/>
      <c r="R12" s="1"/>
      <c r="S12" s="1"/>
      <c r="T12" s="1"/>
      <c r="U12" s="1"/>
      <c r="V12" s="1"/>
      <c r="W12" s="1"/>
      <c r="X12" s="1"/>
    </row>
    <row r="13" spans="1:24" x14ac:dyDescent="0.55000000000000004">
      <c r="A13" s="1"/>
      <c r="B13" s="1"/>
      <c r="C13" s="1"/>
      <c r="D13" s="1"/>
      <c r="E13" s="1"/>
      <c r="F13" s="1"/>
      <c r="G13" s="1"/>
      <c r="H13" s="1"/>
      <c r="I13" s="1"/>
      <c r="J13" s="1"/>
      <c r="K13" s="1"/>
      <c r="L13" s="1"/>
      <c r="M13" s="1"/>
      <c r="N13" s="1"/>
      <c r="O13" s="1"/>
      <c r="P13" s="1"/>
      <c r="Q13" s="1"/>
      <c r="R13" s="1"/>
      <c r="S13" s="1"/>
      <c r="T13" s="1"/>
      <c r="U13" s="1"/>
      <c r="V13" s="1"/>
      <c r="W13" s="1"/>
      <c r="X13" s="1"/>
    </row>
    <row r="14" spans="1:24" x14ac:dyDescent="0.55000000000000004">
      <c r="A14" s="1"/>
      <c r="B14" s="1"/>
      <c r="C14" s="1"/>
      <c r="D14" s="1"/>
      <c r="E14" s="1"/>
      <c r="F14" s="1"/>
      <c r="G14" s="1"/>
      <c r="H14" s="1"/>
      <c r="I14" s="1"/>
      <c r="J14" s="1"/>
      <c r="K14" s="1"/>
      <c r="L14" s="1"/>
      <c r="M14" s="1"/>
      <c r="N14" s="1"/>
      <c r="O14" s="1"/>
      <c r="P14" s="1"/>
      <c r="Q14" s="1"/>
      <c r="R14" s="1"/>
      <c r="S14" s="1"/>
      <c r="T14" s="1"/>
      <c r="U14" s="1"/>
      <c r="V14" s="1"/>
      <c r="W14" s="1"/>
      <c r="X14" s="1"/>
    </row>
    <row r="15" spans="1:24" ht="14.7" thickBot="1" x14ac:dyDescent="0.6">
      <c r="A15" s="1"/>
      <c r="B15" s="68"/>
      <c r="C15" s="68"/>
      <c r="D15" s="68"/>
      <c r="E15" s="68"/>
      <c r="F15" s="68"/>
      <c r="G15" s="68"/>
      <c r="H15" s="68"/>
      <c r="I15" s="68"/>
      <c r="J15" s="68"/>
      <c r="K15" s="68"/>
      <c r="L15" s="68"/>
      <c r="M15" s="68"/>
      <c r="N15" s="68"/>
      <c r="O15" s="68"/>
      <c r="P15" s="68"/>
      <c r="Q15" s="68"/>
      <c r="R15" s="68"/>
      <c r="S15" s="68"/>
      <c r="T15" s="68"/>
      <c r="U15" s="68"/>
      <c r="V15" s="68"/>
      <c r="W15" s="68"/>
      <c r="X15" s="68"/>
    </row>
    <row r="16" spans="1:24" ht="42.6" x14ac:dyDescent="0.55000000000000004">
      <c r="A16" s="1"/>
      <c r="B16" s="76" t="s">
        <v>153</v>
      </c>
      <c r="C16" s="77" t="s">
        <v>154</v>
      </c>
      <c r="D16" s="78" t="s">
        <v>6</v>
      </c>
      <c r="E16" s="78" t="s">
        <v>9</v>
      </c>
      <c r="F16" s="78" t="s">
        <v>7</v>
      </c>
      <c r="G16" s="78" t="s">
        <v>8</v>
      </c>
      <c r="H16" s="78" t="s">
        <v>10</v>
      </c>
      <c r="I16" s="78" t="s">
        <v>11</v>
      </c>
      <c r="J16" s="78" t="s">
        <v>12</v>
      </c>
      <c r="K16" s="78" t="s">
        <v>13</v>
      </c>
      <c r="L16" s="78" t="s">
        <v>14</v>
      </c>
      <c r="M16" s="78" t="s">
        <v>15</v>
      </c>
      <c r="N16" s="78" t="s">
        <v>16</v>
      </c>
      <c r="O16" s="78" t="s">
        <v>17</v>
      </c>
      <c r="P16" s="78" t="s">
        <v>18</v>
      </c>
      <c r="Q16" s="78" t="s">
        <v>19</v>
      </c>
      <c r="R16" s="78" t="s">
        <v>20</v>
      </c>
      <c r="S16" s="78" t="s">
        <v>21</v>
      </c>
      <c r="T16" s="78" t="s">
        <v>22</v>
      </c>
      <c r="U16" s="78" t="s">
        <v>23</v>
      </c>
      <c r="V16" s="78" t="s">
        <v>24</v>
      </c>
      <c r="W16" s="79" t="s">
        <v>26</v>
      </c>
      <c r="X16" s="80" t="s">
        <v>25</v>
      </c>
    </row>
    <row r="17" spans="1:24" x14ac:dyDescent="0.55000000000000004">
      <c r="A17" s="1"/>
      <c r="B17" s="81" t="s">
        <v>155</v>
      </c>
      <c r="C17" s="73">
        <v>2015</v>
      </c>
      <c r="D17" s="74">
        <v>2657.587</v>
      </c>
      <c r="E17" s="74">
        <v>2221.6729999999998</v>
      </c>
      <c r="F17" s="74">
        <v>2667.529</v>
      </c>
      <c r="G17" s="74">
        <v>1945.921</v>
      </c>
      <c r="H17" s="74">
        <v>4069.8020000000001</v>
      </c>
      <c r="I17" s="74">
        <v>13131</v>
      </c>
      <c r="J17" s="74">
        <v>4122.2079999999996</v>
      </c>
      <c r="K17" s="74">
        <v>5158.2430000000004</v>
      </c>
      <c r="L17" s="74">
        <v>4551.2340000000004</v>
      </c>
      <c r="M17" s="74">
        <v>2175.5419999999999</v>
      </c>
      <c r="N17" s="74">
        <v>4170.2610000000004</v>
      </c>
      <c r="O17" s="74">
        <v>1279.99</v>
      </c>
      <c r="P17" s="74">
        <v>4907.5129999999999</v>
      </c>
      <c r="Q17" s="74">
        <v>2913.5909999999999</v>
      </c>
      <c r="R17" s="74">
        <v>1367.6869999999999</v>
      </c>
      <c r="S17" s="74">
        <v>2271.1819999999998</v>
      </c>
      <c r="T17" s="74">
        <v>1805.85</v>
      </c>
      <c r="U17" s="74">
        <v>1637.19</v>
      </c>
      <c r="V17" s="74">
        <v>2917.1860000000001</v>
      </c>
      <c r="W17" s="75">
        <f>SUM(D17:V17)</f>
        <v>65971.188999999998</v>
      </c>
      <c r="X17" s="82">
        <v>6271.4579999999996</v>
      </c>
    </row>
    <row r="18" spans="1:24" x14ac:dyDescent="0.55000000000000004">
      <c r="A18" s="1"/>
      <c r="B18" s="81"/>
      <c r="C18" s="73">
        <v>2020</v>
      </c>
      <c r="D18" s="74">
        <v>2727.9769999999999</v>
      </c>
      <c r="E18" s="74">
        <v>2302.373</v>
      </c>
      <c r="F18" s="74">
        <v>2752.4110000000001</v>
      </c>
      <c r="G18" s="74">
        <v>1961.973</v>
      </c>
      <c r="H18" s="74">
        <v>4184.5559999999996</v>
      </c>
      <c r="I18" s="74">
        <v>13595</v>
      </c>
      <c r="J18" s="74">
        <v>4250.1040000000003</v>
      </c>
      <c r="K18" s="74">
        <v>5323.7129999999997</v>
      </c>
      <c r="L18" s="74">
        <v>4619.6329999999998</v>
      </c>
      <c r="M18" s="74">
        <v>2268.444</v>
      </c>
      <c r="N18" s="74">
        <v>4234.8959999999997</v>
      </c>
      <c r="O18" s="74">
        <v>1336.4590000000001</v>
      </c>
      <c r="P18" s="74">
        <v>5087.7049999999999</v>
      </c>
      <c r="Q18" s="74">
        <v>2989.3919999999998</v>
      </c>
      <c r="R18" s="74">
        <v>1435.9090000000001</v>
      </c>
      <c r="S18" s="74">
        <v>2414.5279999999998</v>
      </c>
      <c r="T18" s="74">
        <v>1828.931</v>
      </c>
      <c r="U18" s="74">
        <v>1702.2619999999999</v>
      </c>
      <c r="V18" s="74">
        <v>2988.5929999999998</v>
      </c>
      <c r="W18" s="75">
        <f t="shared" ref="W18:W25" si="0">SUM(D18:V18)</f>
        <v>68004.859000000011</v>
      </c>
      <c r="X18" s="82">
        <v>6474.7579999999998</v>
      </c>
    </row>
    <row r="19" spans="1:24" ht="14.7" thickBot="1" x14ac:dyDescent="0.6">
      <c r="A19" s="1"/>
      <c r="B19" s="83"/>
      <c r="C19" s="84">
        <v>2040</v>
      </c>
      <c r="D19" s="85">
        <v>3011.7689999999998</v>
      </c>
      <c r="E19" s="85">
        <v>2633.4789999999998</v>
      </c>
      <c r="F19" s="85">
        <v>3002.3649999999998</v>
      </c>
      <c r="G19" s="85">
        <v>2091.3229999999999</v>
      </c>
      <c r="H19" s="85">
        <v>5032.8559999999998</v>
      </c>
      <c r="I19" s="85">
        <v>14502</v>
      </c>
      <c r="J19" s="85">
        <v>4512.9250000000002</v>
      </c>
      <c r="K19" s="85">
        <v>5781.4620000000004</v>
      </c>
      <c r="L19" s="85">
        <v>5018.9489999999996</v>
      </c>
      <c r="M19" s="85">
        <v>2530.9650000000001</v>
      </c>
      <c r="N19" s="85">
        <v>4575.1310000000003</v>
      </c>
      <c r="O19" s="85">
        <v>1575.9949999999999</v>
      </c>
      <c r="P19" s="85">
        <v>5805.116</v>
      </c>
      <c r="Q19" s="85">
        <v>3214.4639999999999</v>
      </c>
      <c r="R19" s="85">
        <v>1712.6310000000001</v>
      </c>
      <c r="S19" s="85">
        <v>2900.7710000000002</v>
      </c>
      <c r="T19" s="85">
        <v>1923.04</v>
      </c>
      <c r="U19" s="85">
        <v>1907.0260000000001</v>
      </c>
      <c r="V19" s="85">
        <v>3428.1709999999998</v>
      </c>
      <c r="W19" s="86">
        <f t="shared" si="0"/>
        <v>75160.438000000009</v>
      </c>
      <c r="X19" s="87">
        <v>7267.924</v>
      </c>
    </row>
    <row r="20" spans="1:24" x14ac:dyDescent="0.55000000000000004">
      <c r="A20" s="1"/>
      <c r="B20" s="69"/>
      <c r="C20" s="70"/>
      <c r="D20" s="71"/>
      <c r="E20" s="71"/>
      <c r="F20" s="71"/>
      <c r="G20" s="71"/>
      <c r="H20" s="71"/>
      <c r="I20" s="71"/>
      <c r="J20" s="71"/>
      <c r="K20" s="71"/>
      <c r="L20" s="71"/>
      <c r="M20" s="71"/>
      <c r="N20" s="71"/>
      <c r="O20" s="71"/>
      <c r="P20" s="71"/>
      <c r="Q20" s="71"/>
      <c r="R20" s="71"/>
      <c r="S20" s="71"/>
      <c r="T20" s="71"/>
      <c r="U20" s="71"/>
      <c r="V20" s="71"/>
      <c r="W20" s="72"/>
      <c r="X20" s="71"/>
    </row>
    <row r="21" spans="1:24" ht="14.7" thickBot="1" x14ac:dyDescent="0.6">
      <c r="A21" s="1"/>
      <c r="B21" s="69"/>
      <c r="C21" s="70"/>
      <c r="D21" s="71"/>
      <c r="E21" s="71"/>
      <c r="F21" s="71"/>
      <c r="G21" s="71"/>
      <c r="H21" s="71"/>
      <c r="I21" s="71"/>
      <c r="J21" s="71"/>
      <c r="K21" s="71"/>
      <c r="L21" s="71"/>
      <c r="M21" s="71"/>
      <c r="N21" s="71"/>
      <c r="O21" s="71"/>
      <c r="P21" s="71"/>
      <c r="Q21" s="71"/>
      <c r="R21" s="71"/>
      <c r="S21" s="71"/>
      <c r="T21" s="71"/>
      <c r="U21" s="71"/>
      <c r="V21" s="71"/>
      <c r="W21" s="72"/>
      <c r="X21" s="71"/>
    </row>
    <row r="22" spans="1:24" ht="42.6" x14ac:dyDescent="0.55000000000000004">
      <c r="A22" s="1"/>
      <c r="B22" s="45" t="s">
        <v>153</v>
      </c>
      <c r="C22" s="77" t="s">
        <v>154</v>
      </c>
      <c r="D22" s="78" t="s">
        <v>6</v>
      </c>
      <c r="E22" s="78" t="s">
        <v>9</v>
      </c>
      <c r="F22" s="78" t="s">
        <v>7</v>
      </c>
      <c r="G22" s="78" t="s">
        <v>8</v>
      </c>
      <c r="H22" s="78" t="s">
        <v>10</v>
      </c>
      <c r="I22" s="78" t="s">
        <v>11</v>
      </c>
      <c r="J22" s="78" t="s">
        <v>12</v>
      </c>
      <c r="K22" s="78" t="s">
        <v>13</v>
      </c>
      <c r="L22" s="78" t="s">
        <v>14</v>
      </c>
      <c r="M22" s="78" t="s">
        <v>15</v>
      </c>
      <c r="N22" s="78" t="s">
        <v>16</v>
      </c>
      <c r="O22" s="78" t="s">
        <v>17</v>
      </c>
      <c r="P22" s="78" t="s">
        <v>18</v>
      </c>
      <c r="Q22" s="78" t="s">
        <v>19</v>
      </c>
      <c r="R22" s="78" t="s">
        <v>20</v>
      </c>
      <c r="S22" s="78" t="s">
        <v>21</v>
      </c>
      <c r="T22" s="78" t="s">
        <v>22</v>
      </c>
      <c r="U22" s="78" t="s">
        <v>23</v>
      </c>
      <c r="V22" s="78" t="s">
        <v>24</v>
      </c>
      <c r="W22" s="79" t="s">
        <v>26</v>
      </c>
      <c r="X22" s="80" t="s">
        <v>25</v>
      </c>
    </row>
    <row r="23" spans="1:24" x14ac:dyDescent="0.55000000000000004">
      <c r="A23" s="1"/>
      <c r="B23" s="88" t="s">
        <v>156</v>
      </c>
      <c r="C23" s="73">
        <v>2015</v>
      </c>
      <c r="D23" s="74">
        <v>2657.5859999999998</v>
      </c>
      <c r="E23" s="74">
        <v>2221.6729999999998</v>
      </c>
      <c r="F23" s="74">
        <v>2667.5279999999998</v>
      </c>
      <c r="G23" s="74">
        <v>1945.92</v>
      </c>
      <c r="H23" s="74">
        <v>4069.8029999999999</v>
      </c>
      <c r="I23" s="74">
        <v>13131</v>
      </c>
      <c r="J23" s="74">
        <v>4122.2089999999998</v>
      </c>
      <c r="K23" s="74">
        <v>5158.2439999999997</v>
      </c>
      <c r="L23" s="74">
        <v>4551.2340000000004</v>
      </c>
      <c r="M23" s="74">
        <v>2175.5419999999999</v>
      </c>
      <c r="N23" s="74">
        <v>4170.2610000000004</v>
      </c>
      <c r="O23" s="74">
        <v>1279.991</v>
      </c>
      <c r="P23" s="74">
        <v>4907.5129999999999</v>
      </c>
      <c r="Q23" s="74">
        <v>2913.59</v>
      </c>
      <c r="R23" s="74">
        <v>1367.6869999999999</v>
      </c>
      <c r="S23" s="74">
        <v>2271.1819999999998</v>
      </c>
      <c r="T23" s="74">
        <v>1805.85</v>
      </c>
      <c r="U23" s="74">
        <v>1637.19</v>
      </c>
      <c r="V23" s="74">
        <v>2917.1860000000001</v>
      </c>
      <c r="W23" s="75">
        <f t="shared" si="0"/>
        <v>65971.188999999998</v>
      </c>
      <c r="X23" s="82">
        <v>6271.4570000000003</v>
      </c>
    </row>
    <row r="24" spans="1:24" x14ac:dyDescent="0.55000000000000004">
      <c r="A24" s="1"/>
      <c r="B24" s="46"/>
      <c r="C24" s="73">
        <v>2020</v>
      </c>
      <c r="D24" s="74">
        <v>2731.7860000000001</v>
      </c>
      <c r="E24" s="74">
        <v>2302.3719999999998</v>
      </c>
      <c r="F24" s="74">
        <v>2752.5259999999998</v>
      </c>
      <c r="G24" s="74">
        <v>1965.3030000000001</v>
      </c>
      <c r="H24" s="74">
        <v>4196.6090000000004</v>
      </c>
      <c r="I24" s="74">
        <v>13621</v>
      </c>
      <c r="J24" s="74">
        <v>4251.1970000000001</v>
      </c>
      <c r="K24" s="74">
        <v>5323.7070000000003</v>
      </c>
      <c r="L24" s="74">
        <v>4620.4799999999996</v>
      </c>
      <c r="M24" s="74">
        <v>2270.2249999999999</v>
      </c>
      <c r="N24" s="74">
        <v>4234.7979999999998</v>
      </c>
      <c r="O24" s="74">
        <v>1339.249</v>
      </c>
      <c r="P24" s="74">
        <v>5087.7039999999997</v>
      </c>
      <c r="Q24" s="74">
        <v>2992.3789999999999</v>
      </c>
      <c r="R24" s="74">
        <v>1435.9079999999999</v>
      </c>
      <c r="S24" s="74">
        <v>2414.5219999999999</v>
      </c>
      <c r="T24" s="74">
        <v>1848.0730000000001</v>
      </c>
      <c r="U24" s="74">
        <v>1702.2460000000001</v>
      </c>
      <c r="V24" s="74">
        <v>2988.6880000000001</v>
      </c>
      <c r="W24" s="75">
        <f t="shared" si="0"/>
        <v>68078.771999999997</v>
      </c>
      <c r="X24" s="82">
        <v>6474.7560000000003</v>
      </c>
    </row>
    <row r="25" spans="1:24" ht="14.7" thickBot="1" x14ac:dyDescent="0.6">
      <c r="A25" s="1"/>
      <c r="B25" s="47"/>
      <c r="C25" s="84">
        <v>2040</v>
      </c>
      <c r="D25" s="85">
        <v>3056.297</v>
      </c>
      <c r="E25" s="85">
        <v>2633.4720000000002</v>
      </c>
      <c r="F25" s="85">
        <v>3002.4090000000001</v>
      </c>
      <c r="G25" s="85">
        <v>2130.7939999999999</v>
      </c>
      <c r="H25" s="85">
        <v>5136.8620000000001</v>
      </c>
      <c r="I25" s="85">
        <v>14859</v>
      </c>
      <c r="J25" s="85">
        <v>4661.7619999999997</v>
      </c>
      <c r="K25" s="85">
        <v>5781.4709999999995</v>
      </c>
      <c r="L25" s="85">
        <v>5023.8649999999998</v>
      </c>
      <c r="M25" s="85">
        <v>2536.4949999999999</v>
      </c>
      <c r="N25" s="85">
        <v>4579.125</v>
      </c>
      <c r="O25" s="85">
        <v>1617.2149999999999</v>
      </c>
      <c r="P25" s="85">
        <v>5805.1130000000003</v>
      </c>
      <c r="Q25" s="85">
        <v>3251.8429999999998</v>
      </c>
      <c r="R25" s="85">
        <v>1712.625</v>
      </c>
      <c r="S25" s="85">
        <v>2900.7779999999998</v>
      </c>
      <c r="T25" s="85">
        <v>2215.6080000000002</v>
      </c>
      <c r="U25" s="85">
        <v>1906.9659999999999</v>
      </c>
      <c r="V25" s="85">
        <v>3431.6680000000001</v>
      </c>
      <c r="W25" s="86">
        <f t="shared" si="0"/>
        <v>76243.368000000002</v>
      </c>
      <c r="X25" s="87">
        <v>7267.92</v>
      </c>
    </row>
    <row r="26" spans="1:24" x14ac:dyDescent="0.55000000000000004">
      <c r="A26" s="1"/>
      <c r="B26" s="1"/>
      <c r="C26" s="1"/>
      <c r="D26" s="1"/>
      <c r="E26" s="1"/>
      <c r="F26" s="1"/>
      <c r="G26" s="1"/>
      <c r="H26" s="1"/>
      <c r="I26" s="1"/>
      <c r="J26" s="1"/>
      <c r="K26" s="1"/>
      <c r="L26" s="1"/>
      <c r="M26" s="1"/>
      <c r="N26" s="1"/>
      <c r="O26" s="1"/>
      <c r="P26" s="1"/>
      <c r="Q26" s="1"/>
      <c r="R26" s="1"/>
      <c r="S26" s="1"/>
      <c r="T26" s="1"/>
      <c r="U26" s="1"/>
      <c r="V26" s="1"/>
      <c r="W26" s="1"/>
      <c r="X26" s="1"/>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tint="0.79998168889431442"/>
  </sheetPr>
  <dimension ref="A1:Y42"/>
  <sheetViews>
    <sheetView zoomScale="60" zoomScaleNormal="60" workbookViewId="0">
      <selection activeCell="B28" sqref="B28"/>
    </sheetView>
  </sheetViews>
  <sheetFormatPr defaultColWidth="8.89453125" defaultRowHeight="14.1" x14ac:dyDescent="0.5"/>
  <cols>
    <col min="1" max="1" width="8.89453125" style="1"/>
    <col min="2" max="2" width="40.7890625" style="1" customWidth="1"/>
    <col min="3" max="9" width="8.89453125" style="1"/>
    <col min="10" max="10" width="11.20703125" style="1" customWidth="1"/>
    <col min="11" max="11" width="8.89453125" style="1" customWidth="1"/>
    <col min="12" max="12" width="10" style="1" customWidth="1"/>
    <col min="13" max="13" width="10.1015625" style="1" customWidth="1"/>
    <col min="14" max="15" width="8.89453125" style="1"/>
    <col min="16" max="16" width="10" style="1" customWidth="1"/>
    <col min="17" max="17" width="8.89453125" style="1"/>
    <col min="18" max="18" width="9.41796875" style="1" customWidth="1"/>
    <col min="19" max="21" width="8.89453125" style="1"/>
    <col min="22" max="22" width="12.3125" style="1" customWidth="1"/>
    <col min="23" max="23" width="11.41796875" style="1" customWidth="1"/>
    <col min="24" max="16384" width="8.89453125" style="1"/>
  </cols>
  <sheetData>
    <row r="1" spans="1:25" x14ac:dyDescent="0.5">
      <c r="A1" s="1" t="s">
        <v>0</v>
      </c>
    </row>
    <row r="2" spans="1:25" x14ac:dyDescent="0.5">
      <c r="A2" s="37" t="s">
        <v>108</v>
      </c>
    </row>
    <row r="3" spans="1:25" x14ac:dyDescent="0.5">
      <c r="A3" s="1" t="s">
        <v>1</v>
      </c>
      <c r="M3" s="30"/>
    </row>
    <row r="5" spans="1:25" x14ac:dyDescent="0.5">
      <c r="A5" s="1" t="s">
        <v>118</v>
      </c>
    </row>
    <row r="6" spans="1:25" x14ac:dyDescent="0.5">
      <c r="A6" s="1" t="s">
        <v>3</v>
      </c>
    </row>
    <row r="7" spans="1:25" x14ac:dyDescent="0.5">
      <c r="A7" s="1" t="s">
        <v>2</v>
      </c>
    </row>
    <row r="8" spans="1:25" x14ac:dyDescent="0.5">
      <c r="A8" s="1" t="s">
        <v>4</v>
      </c>
    </row>
    <row r="9" spans="1:25" x14ac:dyDescent="0.5">
      <c r="A9" s="1" t="s">
        <v>37</v>
      </c>
    </row>
    <row r="10" spans="1:25" x14ac:dyDescent="0.5">
      <c r="A10" s="1" t="s">
        <v>85</v>
      </c>
    </row>
    <row r="12" spans="1:25" ht="14.4" thickBot="1" x14ac:dyDescent="0.55000000000000004"/>
    <row r="13" spans="1:25" ht="14.4" thickBot="1" x14ac:dyDescent="0.55000000000000004">
      <c r="B13" s="26" t="s">
        <v>83</v>
      </c>
    </row>
    <row r="14" spans="1:25" ht="42.3" x14ac:dyDescent="0.5">
      <c r="B14" s="2" t="s">
        <v>5</v>
      </c>
      <c r="C14" s="5" t="s">
        <v>6</v>
      </c>
      <c r="D14" s="5" t="s">
        <v>9</v>
      </c>
      <c r="E14" s="5" t="s">
        <v>7</v>
      </c>
      <c r="F14" s="5" t="s">
        <v>8</v>
      </c>
      <c r="G14" s="5" t="s">
        <v>10</v>
      </c>
      <c r="H14" s="5" t="s">
        <v>11</v>
      </c>
      <c r="I14" s="5" t="s">
        <v>12</v>
      </c>
      <c r="J14" s="5" t="s">
        <v>13</v>
      </c>
      <c r="K14" s="5" t="s">
        <v>14</v>
      </c>
      <c r="L14" s="5" t="s">
        <v>15</v>
      </c>
      <c r="M14" s="5" t="s">
        <v>16</v>
      </c>
      <c r="N14" s="5" t="s">
        <v>17</v>
      </c>
      <c r="O14" s="5" t="s">
        <v>18</v>
      </c>
      <c r="P14" s="5" t="s">
        <v>19</v>
      </c>
      <c r="Q14" s="5" t="s">
        <v>20</v>
      </c>
      <c r="R14" s="5" t="s">
        <v>21</v>
      </c>
      <c r="S14" s="5" t="s">
        <v>22</v>
      </c>
      <c r="T14" s="5" t="s">
        <v>23</v>
      </c>
      <c r="U14" s="5" t="s">
        <v>24</v>
      </c>
      <c r="V14" s="6" t="s">
        <v>26</v>
      </c>
      <c r="W14" s="7" t="s">
        <v>25</v>
      </c>
    </row>
    <row r="15" spans="1:25" x14ac:dyDescent="0.5">
      <c r="B15" s="3" t="s">
        <v>27</v>
      </c>
      <c r="C15" s="11">
        <f>'Päästökaupan alainen teollisuus'!C14</f>
        <v>0</v>
      </c>
      <c r="D15" s="11">
        <f>'Päästökaupan alainen teollisuus'!D14</f>
        <v>0</v>
      </c>
      <c r="E15" s="11">
        <f>'Päästökaupan alainen teollisuus'!E14</f>
        <v>0</v>
      </c>
      <c r="F15" s="11">
        <f>'Päästökaupan alainen teollisuus'!F14</f>
        <v>0.50371904320607386</v>
      </c>
      <c r="G15" s="11">
        <f>'Päästökaupan alainen teollisuus'!G14</f>
        <v>0</v>
      </c>
      <c r="H15" s="11">
        <f>'Päästökaupan alainen teollisuus'!H14</f>
        <v>99.794267008427568</v>
      </c>
      <c r="I15" s="11">
        <f>'Päästökaupan alainen teollisuus'!I14</f>
        <v>34.773039766818655</v>
      </c>
      <c r="J15" s="11">
        <f>'Päästökaupan alainen teollisuus'!J14</f>
        <v>0</v>
      </c>
      <c r="K15" s="11">
        <f>'Päästökaupan alainen teollisuus'!K14</f>
        <v>0</v>
      </c>
      <c r="L15" s="11">
        <f>'Päästökaupan alainen teollisuus'!L14</f>
        <v>0</v>
      </c>
      <c r="M15" s="11">
        <f>'Päästökaupan alainen teollisuus'!M14</f>
        <v>0</v>
      </c>
      <c r="N15" s="11">
        <f>'Päästökaupan alainen teollisuus'!N14</f>
        <v>72.915821869978402</v>
      </c>
      <c r="O15" s="11">
        <f>'Päästökaupan alainen teollisuus'!O14</f>
        <v>0</v>
      </c>
      <c r="P15" s="11">
        <f>'Päästökaupan alainen teollisuus'!P14</f>
        <v>0</v>
      </c>
      <c r="Q15" s="11">
        <f>'Päästökaupan alainen teollisuus'!Q14</f>
        <v>0</v>
      </c>
      <c r="R15" s="11">
        <f>'Päästökaupan alainen teollisuus'!R14</f>
        <v>0</v>
      </c>
      <c r="S15" s="11">
        <f>'Päästökaupan alainen teollisuus'!S14</f>
        <v>64.520877962153037</v>
      </c>
      <c r="T15" s="11">
        <f>'Päästökaupan alainen teollisuus'!T14</f>
        <v>0</v>
      </c>
      <c r="U15" s="11">
        <f>'Päästökaupan alainen teollisuus'!U14</f>
        <v>0</v>
      </c>
      <c r="V15" s="11">
        <f>SUM(C15:U15)</f>
        <v>272.50772565058378</v>
      </c>
      <c r="W15" s="12">
        <f>'Päästökaupan alainen teollisuus'!W14</f>
        <v>0</v>
      </c>
      <c r="Y15" s="35"/>
    </row>
    <row r="16" spans="1:25" x14ac:dyDescent="0.5">
      <c r="B16" s="3" t="s">
        <v>28</v>
      </c>
      <c r="C16" s="11">
        <f>Pienteollisuus!C14</f>
        <v>10.906429424503017</v>
      </c>
      <c r="D16" s="11">
        <f>Pienteollisuus!D14</f>
        <v>4.3217779771175415</v>
      </c>
      <c r="E16" s="11">
        <f>Pienteollisuus!E14</f>
        <v>0.18719351190724481</v>
      </c>
      <c r="F16" s="11">
        <f>Pienteollisuus!F14</f>
        <v>4.2594620800520584</v>
      </c>
      <c r="G16" s="11">
        <f>Pienteollisuus!G14</f>
        <v>12.295941075984636</v>
      </c>
      <c r="H16" s="11">
        <f>Pienteollisuus!H14</f>
        <v>29.289011560642223</v>
      </c>
      <c r="I16" s="11">
        <f>Pienteollisuus!I14</f>
        <v>5.5760886918427861</v>
      </c>
      <c r="J16" s="11">
        <f>Pienteollisuus!J14</f>
        <v>1.2951791959258399</v>
      </c>
      <c r="K16" s="11">
        <f>Pienteollisuus!K14</f>
        <v>6.4930980348941407</v>
      </c>
      <c r="L16" s="11">
        <f>Pienteollisuus!L14</f>
        <v>1.7090263986314826</v>
      </c>
      <c r="M16" s="11">
        <f>Pienteollisuus!M14</f>
        <v>1.0125838918684424</v>
      </c>
      <c r="N16" s="11">
        <f>Pienteollisuus!N14</f>
        <v>9.6218477856413678</v>
      </c>
      <c r="O16" s="11">
        <f>Pienteollisuus!O14</f>
        <v>3.2327105799067652</v>
      </c>
      <c r="P16" s="11">
        <f>Pienteollisuus!P14</f>
        <v>7.5547927355096993</v>
      </c>
      <c r="Q16" s="11">
        <f>Pienteollisuus!Q14</f>
        <v>5.7624852391696714E-2</v>
      </c>
      <c r="R16" s="11">
        <f>Pienteollisuus!R14</f>
        <v>2.6601063608893121</v>
      </c>
      <c r="S16" s="11">
        <f>Pienteollisuus!S14</f>
        <v>2.3106971295884833</v>
      </c>
      <c r="T16" s="11">
        <f>Pienteollisuus!T14</f>
        <v>1.2303389788742927</v>
      </c>
      <c r="U16" s="11">
        <f>Pienteollisuus!U14</f>
        <v>8.366265498975789</v>
      </c>
      <c r="V16" s="11">
        <f t="shared" ref="V16:V23" si="0">SUM(C16:U16)</f>
        <v>112.3801757651468</v>
      </c>
      <c r="W16" s="12">
        <f>Pienteollisuus!W14</f>
        <v>4.7335836008425272</v>
      </c>
      <c r="Y16" s="35"/>
    </row>
    <row r="17" spans="2:25" x14ac:dyDescent="0.5">
      <c r="B17" s="3" t="s">
        <v>29</v>
      </c>
      <c r="C17" s="11">
        <f>Työkoneet!C14</f>
        <v>0.85258256836230317</v>
      </c>
      <c r="D17" s="11">
        <f>Työkoneet!D14</f>
        <v>0.19106870896793043</v>
      </c>
      <c r="E17" s="11">
        <f>Työkoneet!E14</f>
        <v>0.1187230756055927</v>
      </c>
      <c r="F17" s="11">
        <f>Työkoneet!F14</f>
        <v>8.9101866775568569E-2</v>
      </c>
      <c r="G17" s="11">
        <f>Työkoneet!G14</f>
        <v>0.32372884127504925</v>
      </c>
      <c r="H17" s="11">
        <f>Työkoneet!H14</f>
        <v>4.711757539686305</v>
      </c>
      <c r="I17" s="11">
        <f>Työkoneet!I14</f>
        <v>0.38185947093611539</v>
      </c>
      <c r="J17" s="11">
        <f>Työkoneet!J14</f>
        <v>0.38316979250634431</v>
      </c>
      <c r="K17" s="11">
        <f>Työkoneet!K14</f>
        <v>0.17860080069363077</v>
      </c>
      <c r="L17" s="11">
        <f>Työkoneet!L14</f>
        <v>0.12690265874096129</v>
      </c>
      <c r="M17" s="11">
        <f>Työkoneet!M14</f>
        <v>6.5555785225696842E-2</v>
      </c>
      <c r="N17" s="11">
        <f>Työkoneet!N14</f>
        <v>0.86060332464067424</v>
      </c>
      <c r="O17" s="11">
        <f>Työkoneet!O14</f>
        <v>0.15751653542721947</v>
      </c>
      <c r="P17" s="11">
        <f>Työkoneet!P14</f>
        <v>0.28370447331169224</v>
      </c>
      <c r="Q17" s="11">
        <f>Työkoneet!Q14</f>
        <v>6.2220421228750419E-2</v>
      </c>
      <c r="R17" s="11">
        <f>Työkoneet!R14</f>
        <v>0.10129182805012273</v>
      </c>
      <c r="S17" s="11">
        <f>Työkoneet!S14</f>
        <v>0.8270511510999633</v>
      </c>
      <c r="T17" s="11">
        <f>Työkoneet!T14</f>
        <v>8.1716417925187218E-2</v>
      </c>
      <c r="U17" s="11">
        <f>Työkoneet!U14</f>
        <v>0.1459618815806551</v>
      </c>
      <c r="V17" s="11">
        <f t="shared" si="0"/>
        <v>9.9431171420397639</v>
      </c>
      <c r="W17" s="12">
        <f>Työkoneet!W14</f>
        <v>0.7120605066338106</v>
      </c>
      <c r="Y17" s="35"/>
    </row>
    <row r="18" spans="2:25" x14ac:dyDescent="0.5">
      <c r="B18" s="3" t="s">
        <v>30</v>
      </c>
      <c r="C18" s="11">
        <f>Sähkö!C14</f>
        <v>18.919241963282168</v>
      </c>
      <c r="D18" s="11">
        <f>Sähkö!D14</f>
        <v>5.2227832904769231</v>
      </c>
      <c r="E18" s="11">
        <f>Sähkö!E14</f>
        <v>4.7290076652962449</v>
      </c>
      <c r="F18" s="11">
        <f>Sähkö!F14</f>
        <v>5.4369685371982435</v>
      </c>
      <c r="G18" s="11">
        <f>Sähkö!G14</f>
        <v>5.2021253036405906</v>
      </c>
      <c r="H18" s="11">
        <f>Sähkö!H14</f>
        <v>86.786684376834373</v>
      </c>
      <c r="I18" s="11">
        <f>Sähkö!I14</f>
        <v>10.057297528110476</v>
      </c>
      <c r="J18" s="11">
        <f>Sähkö!J14</f>
        <v>7.8879040566584804</v>
      </c>
      <c r="K18" s="11">
        <f>Sähkö!K14</f>
        <v>2.8416692402522599</v>
      </c>
      <c r="L18" s="11">
        <f>Sähkö!L14</f>
        <v>1.7335381477220733</v>
      </c>
      <c r="M18" s="11">
        <f>Sähkö!M14</f>
        <v>0.78210786990484027</v>
      </c>
      <c r="N18" s="11">
        <f>Sähkö!N14</f>
        <v>32.942775432731409</v>
      </c>
      <c r="O18" s="11">
        <f>Sähkö!O14</f>
        <v>2.7125896577721575</v>
      </c>
      <c r="P18" s="11">
        <f>Sähkö!P14</f>
        <v>7.1612184492359869</v>
      </c>
      <c r="Q18" s="11">
        <f>Sähkö!Q14</f>
        <v>0.81934788604590536</v>
      </c>
      <c r="R18" s="11">
        <f>Sähkö!R14</f>
        <v>1.4306121549425308</v>
      </c>
      <c r="S18" s="11">
        <f>Sähkö!S14</f>
        <v>54.118025431670333</v>
      </c>
      <c r="T18" s="11">
        <f>Sähkö!T14</f>
        <v>1.1289561235293222</v>
      </c>
      <c r="U18" s="11">
        <f>Sähkö!U14</f>
        <v>3.4313283799360548</v>
      </c>
      <c r="V18" s="11">
        <f>SUM(C18:U18)</f>
        <v>253.34418149524035</v>
      </c>
      <c r="W18" s="12">
        <f>Sähkö!W14</f>
        <v>11.481578366172981</v>
      </c>
      <c r="Y18" s="35"/>
    </row>
    <row r="19" spans="2:25" x14ac:dyDescent="0.5">
      <c r="B19" s="3" t="s">
        <v>70</v>
      </c>
      <c r="C19" s="11">
        <f>'Lämpö (sis. lämmityssähkö)'!C18</f>
        <v>60.483134689226844</v>
      </c>
      <c r="D19" s="11">
        <f>'Lämpö (sis. lämmityssähkö)'!D18</f>
        <v>7.804861238186656</v>
      </c>
      <c r="E19" s="11">
        <f>'Lämpö (sis. lämmityssähkö)'!E18</f>
        <v>6.0021817297724862</v>
      </c>
      <c r="F19" s="11">
        <f>'Lämpö (sis. lämmityssähkö)'!F18</f>
        <v>2.5574394614678821</v>
      </c>
      <c r="G19" s="11">
        <f>'Lämpö (sis. lämmityssähkö)'!G18</f>
        <v>6.5191625410618519</v>
      </c>
      <c r="H19" s="11">
        <f>'Lämpö (sis. lämmityssähkö)'!H18</f>
        <v>203.77731432792365</v>
      </c>
      <c r="I19" s="11">
        <f>'Lämpö (sis. lämmityssähkö)'!I18</f>
        <v>14.553644573121993</v>
      </c>
      <c r="J19" s="11">
        <f>'Lämpö (sis. lämmityssähkö)'!J18</f>
        <v>19.156818472201156</v>
      </c>
      <c r="K19" s="11">
        <f>'Lämpö (sis. lämmityssähkö)'!K18</f>
        <v>3.5420335176586839</v>
      </c>
      <c r="L19" s="11">
        <f>'Lämpö (sis. lämmityssähkö)'!L18</f>
        <v>6.5602902780736612</v>
      </c>
      <c r="M19" s="11">
        <f>'Lämpö (sis. lämmityssähkö)'!M18</f>
        <v>2.4089170644156233</v>
      </c>
      <c r="N19" s="11">
        <f>'Lämpö (sis. lämmityssähkö)'!N18</f>
        <v>24.973463232394025</v>
      </c>
      <c r="O19" s="11">
        <f>'Lämpö (sis. lämmityssähkö)'!O18</f>
        <v>6.9064756647881831</v>
      </c>
      <c r="P19" s="11">
        <f>'Lämpö (sis. lämmityssähkö)'!P18</f>
        <v>15.166277822956904</v>
      </c>
      <c r="Q19" s="11">
        <f>'Lämpö (sis. lämmityssähkö)'!Q18</f>
        <v>2.440639063888284</v>
      </c>
      <c r="R19" s="11">
        <f>'Lämpö (sis. lämmityssähkö)'!R18</f>
        <v>3.2124304067143834</v>
      </c>
      <c r="S19" s="11">
        <f>'Lämpö (sis. lämmityssähkö)'!S18</f>
        <v>58.339198153866512</v>
      </c>
      <c r="T19" s="11">
        <f>'Lämpö (sis. lämmityssähkö)'!T18</f>
        <v>3.8626969715584112</v>
      </c>
      <c r="U19" s="11">
        <f>'Lämpö (sis. lämmityssähkö)'!U18</f>
        <v>3.4532213424144649</v>
      </c>
      <c r="V19" s="11">
        <f t="shared" si="0"/>
        <v>451.72020055169156</v>
      </c>
      <c r="W19" s="12">
        <f>'Lämpö (sis. lämmityssähkö)'!W18</f>
        <v>55.231543682323249</v>
      </c>
      <c r="Y19" s="35"/>
    </row>
    <row r="20" spans="2:25" x14ac:dyDescent="0.5">
      <c r="B20" s="3" t="s">
        <v>122</v>
      </c>
      <c r="C20" s="11">
        <f>Tieliikenne!C16</f>
        <v>42.968906508762942</v>
      </c>
      <c r="D20" s="11">
        <f>Tieliikenne!D16</f>
        <v>29.298226451913678</v>
      </c>
      <c r="E20" s="11">
        <f>Tieliikenne!E16</f>
        <v>6.9863679878904605</v>
      </c>
      <c r="F20" s="11">
        <f>Tieliikenne!F16</f>
        <v>6.4861788879751892</v>
      </c>
      <c r="G20" s="11">
        <f>Tieliikenne!G16</f>
        <v>17.116158357420588</v>
      </c>
      <c r="H20" s="11">
        <f>Tieliikenne!H16</f>
        <v>187.09995884286545</v>
      </c>
      <c r="I20" s="11">
        <f>Tieliikenne!I16</f>
        <v>33.592326344904819</v>
      </c>
      <c r="J20" s="11">
        <f>Tieliikenne!J16</f>
        <v>45.901687621593048</v>
      </c>
      <c r="K20" s="11">
        <f>Tieliikenne!K16</f>
        <v>12.764322077074588</v>
      </c>
      <c r="L20" s="11">
        <f>Tieliikenne!L16</f>
        <v>10.130572276699361</v>
      </c>
      <c r="M20" s="11">
        <f>Tieliikenne!M16</f>
        <v>6.4011369335898554</v>
      </c>
      <c r="N20" s="11">
        <f>Tieliikenne!N16</f>
        <v>57.685936132031443</v>
      </c>
      <c r="O20" s="11">
        <f>Tieliikenne!O16</f>
        <v>16.321633912816928</v>
      </c>
      <c r="P20" s="11">
        <f>Tieliikenne!P16</f>
        <v>28.545966817491625</v>
      </c>
      <c r="Q20" s="11">
        <f>Tieliikenne!Q16</f>
        <v>4.2875539059241277</v>
      </c>
      <c r="R20" s="11">
        <f>Tieliikenne!R16</f>
        <v>11.311739096943411</v>
      </c>
      <c r="S20" s="11">
        <f>Tieliikenne!S16</f>
        <v>28.14099040041193</v>
      </c>
      <c r="T20" s="11">
        <f>Tieliikenne!T16</f>
        <v>5.1059417109413641</v>
      </c>
      <c r="U20" s="11">
        <f>Tieliikenne!U16</f>
        <v>11.910423589554194</v>
      </c>
      <c r="V20" s="11">
        <f t="shared" si="0"/>
        <v>562.05602785680503</v>
      </c>
      <c r="W20" s="12">
        <f>Tieliikenne!W16</f>
        <v>41.38793840282414</v>
      </c>
      <c r="Y20" s="35"/>
    </row>
    <row r="21" spans="2:25" x14ac:dyDescent="0.5">
      <c r="B21" s="3" t="s">
        <v>32</v>
      </c>
      <c r="C21" s="11">
        <f>Vesiliikenne!C16</f>
        <v>0.61428657835103573</v>
      </c>
      <c r="D21" s="11">
        <f>Vesiliikenne!D16</f>
        <v>0.32124840911000357</v>
      </c>
      <c r="E21" s="11">
        <f>Vesiliikenne!E16</f>
        <v>0.11855183707850898</v>
      </c>
      <c r="F21" s="11">
        <f>Vesiliikenne!F16</f>
        <v>0.10904796537832435</v>
      </c>
      <c r="G21" s="11">
        <f>Vesiliikenne!G16</f>
        <v>0.16543003200241765</v>
      </c>
      <c r="H21" s="11">
        <f>Vesiliikenne!H16</f>
        <v>5.4824512723985039</v>
      </c>
      <c r="I21" s="11">
        <f>Vesiliikenne!I16</f>
        <v>0.25743046001740505</v>
      </c>
      <c r="J21" s="11">
        <f>Vesiliikenne!J16</f>
        <v>1.0702074899862282</v>
      </c>
      <c r="K21" s="11">
        <f>Vesiliikenne!K16</f>
        <v>0.27302985326395168</v>
      </c>
      <c r="L21" s="11">
        <f>Vesiliikenne!L16</f>
        <v>0.44136893757241757</v>
      </c>
      <c r="M21" s="11">
        <f>Vesiliikenne!M16</f>
        <v>2.3827387340955186E-2</v>
      </c>
      <c r="N21" s="11">
        <f>Vesiliikenne!N16</f>
        <v>0.74092306289112353</v>
      </c>
      <c r="O21" s="11">
        <f>Vesiliikenne!O16</f>
        <v>5.8296867941440796E-2</v>
      </c>
      <c r="P21" s="11">
        <f>Vesiliikenne!P16</f>
        <v>0.33885972763748207</v>
      </c>
      <c r="Q21" s="11">
        <f>Vesiliikenne!Q16</f>
        <v>0.15029519111502326</v>
      </c>
      <c r="R21" s="11">
        <f>Vesiliikenne!R16</f>
        <v>0.2885391000251577</v>
      </c>
      <c r="S21" s="11">
        <f>Vesiliikenne!S16</f>
        <v>1.8850011211343871</v>
      </c>
      <c r="T21" s="11">
        <f>Vesiliikenne!T16</f>
        <v>0.1581487793356201</v>
      </c>
      <c r="U21" s="11">
        <f>Vesiliikenne!U16</f>
        <v>5.0249694747704285E-2</v>
      </c>
      <c r="V21" s="11">
        <f t="shared" si="0"/>
        <v>12.547193767327689</v>
      </c>
      <c r="W21" s="12">
        <f>Vesiliikenne!W16</f>
        <v>0.31403163975957321</v>
      </c>
      <c r="Y21" s="35"/>
    </row>
    <row r="22" spans="2:25" x14ac:dyDescent="0.5">
      <c r="B22" s="3" t="s">
        <v>157</v>
      </c>
      <c r="C22" s="11">
        <f>Maatalous!C17</f>
        <v>28.078555999028776</v>
      </c>
      <c r="D22" s="11">
        <f>Maatalous!D17</f>
        <v>13.624000200400285</v>
      </c>
      <c r="E22" s="11">
        <f>Maatalous!E17</f>
        <v>5.6218201114263326</v>
      </c>
      <c r="F22" s="11">
        <f>Maatalous!F17</f>
        <v>6.0315908522118278</v>
      </c>
      <c r="G22" s="11">
        <f>Maatalous!G17</f>
        <v>80.616381500126181</v>
      </c>
      <c r="H22" s="11">
        <f>Maatalous!H17</f>
        <v>100.43445968388683</v>
      </c>
      <c r="I22" s="11">
        <f>Maatalous!I17</f>
        <v>43.023154495998618</v>
      </c>
      <c r="J22" s="11">
        <f>Maatalous!J17</f>
        <v>11.552347787516258</v>
      </c>
      <c r="K22" s="11">
        <f>Maatalous!K17</f>
        <v>22.800639855114646</v>
      </c>
      <c r="L22" s="11">
        <f>Maatalous!L17</f>
        <v>10.316158535147853</v>
      </c>
      <c r="M22" s="11">
        <f>Maatalous!M17</f>
        <v>4.7043338973529316</v>
      </c>
      <c r="N22" s="11">
        <f>Maatalous!N17</f>
        <v>23.471051750095175</v>
      </c>
      <c r="O22" s="11">
        <f>Maatalous!O17</f>
        <v>26.541035892595946</v>
      </c>
      <c r="P22" s="11">
        <f>Maatalous!P17</f>
        <v>10.015940188031054</v>
      </c>
      <c r="Q22" s="11">
        <f>Maatalous!Q17</f>
        <v>3.321831029164648</v>
      </c>
      <c r="R22" s="11">
        <f>Maatalous!R17</f>
        <v>6.3584163980171446</v>
      </c>
      <c r="S22" s="11">
        <f>Maatalous!S17</f>
        <v>2.1490941028084114</v>
      </c>
      <c r="T22" s="11">
        <f>Maatalous!T17</f>
        <v>7.4557846500533129</v>
      </c>
      <c r="U22" s="11">
        <f>Maatalous!U17</f>
        <v>39.320254395019425</v>
      </c>
      <c r="V22" s="11">
        <f t="shared" si="0"/>
        <v>445.43685132399565</v>
      </c>
      <c r="W22" s="12">
        <f>Maatalous!W17</f>
        <v>14.150679358197623</v>
      </c>
      <c r="Y22" s="35"/>
    </row>
    <row r="23" spans="2:25" x14ac:dyDescent="0.5">
      <c r="B23" s="3" t="s">
        <v>34</v>
      </c>
      <c r="C23" s="11">
        <f>Jätehuolto!C17</f>
        <v>6.612341033220841</v>
      </c>
      <c r="D23" s="11">
        <f>Jätehuolto!D17</f>
        <v>3.2239728776307963</v>
      </c>
      <c r="E23" s="11">
        <f>Jätehuolto!E17</f>
        <v>0.36894927579341003</v>
      </c>
      <c r="F23" s="11">
        <f>Jätehuolto!F17</f>
        <v>0.74729853781167632</v>
      </c>
      <c r="G23" s="11">
        <f>Jätehuolto!G17</f>
        <v>2.6889718078436875</v>
      </c>
      <c r="H23" s="11">
        <f>Jätehuolto!H17</f>
        <v>16.832356615311255</v>
      </c>
      <c r="I23" s="11">
        <f>Jätehuolto!I17</f>
        <v>3.3722765835458426</v>
      </c>
      <c r="J23" s="11">
        <f>Jätehuolto!J17</f>
        <v>6.3420492957530659</v>
      </c>
      <c r="K23" s="11">
        <f>Jätehuolto!K17</f>
        <v>1.5282038203056227</v>
      </c>
      <c r="L23" s="11">
        <f>Jätehuolto!L17</f>
        <v>0.55535458520119474</v>
      </c>
      <c r="M23" s="11">
        <f>Jätehuolto!M17</f>
        <v>0.22877278062896386</v>
      </c>
      <c r="N23" s="11">
        <f>Jätehuolto!N17</f>
        <v>3.6811554887684323</v>
      </c>
      <c r="O23" s="11">
        <f>Jätehuolto!O17</f>
        <v>1.3868720364180527</v>
      </c>
      <c r="P23" s="11">
        <f>Jätehuolto!P17</f>
        <v>1.8889188671387154</v>
      </c>
      <c r="Q23" s="11">
        <f>Jätehuolto!Q17</f>
        <v>0.22717746363718966</v>
      </c>
      <c r="R23" s="11">
        <f>Jätehuolto!R17</f>
        <v>0.3611380185321646</v>
      </c>
      <c r="S23" s="11">
        <f>Jätehuolto!S17</f>
        <v>20.118110183556777</v>
      </c>
      <c r="T23" s="11">
        <f>Jätehuolto!T17</f>
        <v>0.28539862454879739</v>
      </c>
      <c r="U23" s="11">
        <f>Jätehuolto!U17</f>
        <v>1.2808103456050861</v>
      </c>
      <c r="V23" s="11">
        <f t="shared" si="0"/>
        <v>71.730128241251577</v>
      </c>
      <c r="W23" s="12">
        <f>Jätehuolto!W17</f>
        <v>1.6737683790654927</v>
      </c>
      <c r="Y23" s="35"/>
    </row>
    <row r="24" spans="2:25" x14ac:dyDescent="0.5">
      <c r="B24" s="3" t="s">
        <v>35</v>
      </c>
      <c r="C24" s="13">
        <f>SUM(C15:C23)</f>
        <v>169.43547876473792</v>
      </c>
      <c r="D24" s="13">
        <f t="shared" ref="D24:W24" si="1">SUM(D15:D23)</f>
        <v>64.007939153803818</v>
      </c>
      <c r="E24" s="13">
        <f t="shared" si="1"/>
        <v>24.132795194770278</v>
      </c>
      <c r="F24" s="13">
        <f t="shared" si="1"/>
        <v>26.220807232076844</v>
      </c>
      <c r="G24" s="13">
        <f t="shared" si="1"/>
        <v>124.927899459355</v>
      </c>
      <c r="H24" s="13">
        <f t="shared" si="1"/>
        <v>734.20826122797621</v>
      </c>
      <c r="I24" s="13">
        <f t="shared" si="1"/>
        <v>145.58711791529669</v>
      </c>
      <c r="J24" s="13">
        <f t="shared" si="1"/>
        <v>93.589363712140425</v>
      </c>
      <c r="K24" s="13">
        <f t="shared" si="1"/>
        <v>50.421597199257519</v>
      </c>
      <c r="L24" s="13">
        <f t="shared" si="1"/>
        <v>31.573211817789002</v>
      </c>
      <c r="M24" s="13">
        <f t="shared" si="1"/>
        <v>15.627235610327308</v>
      </c>
      <c r="N24" s="13">
        <f t="shared" si="1"/>
        <v>226.89357807917204</v>
      </c>
      <c r="O24" s="13">
        <f t="shared" si="1"/>
        <v>57.317131147666693</v>
      </c>
      <c r="P24" s="13">
        <f t="shared" si="1"/>
        <v>70.955679081313164</v>
      </c>
      <c r="Q24" s="13">
        <f t="shared" si="1"/>
        <v>11.366689813395626</v>
      </c>
      <c r="R24" s="13">
        <f t="shared" si="1"/>
        <v>25.724273364114225</v>
      </c>
      <c r="S24" s="13">
        <f t="shared" si="1"/>
        <v>232.40904563628985</v>
      </c>
      <c r="T24" s="13">
        <f t="shared" si="1"/>
        <v>19.308982256766306</v>
      </c>
      <c r="U24" s="13">
        <f t="shared" si="1"/>
        <v>67.95851512783338</v>
      </c>
      <c r="V24" s="13">
        <f>SUM(V15:V23)</f>
        <v>2191.6656017940822</v>
      </c>
      <c r="W24" s="14">
        <f t="shared" si="1"/>
        <v>129.6851839358194</v>
      </c>
      <c r="Y24" s="35"/>
    </row>
    <row r="25" spans="2:25" x14ac:dyDescent="0.5">
      <c r="B25" s="3" t="s">
        <v>36</v>
      </c>
      <c r="C25" s="11">
        <f>Maankäyttösektori!C17</f>
        <v>-24.184369587206142</v>
      </c>
      <c r="D25" s="11">
        <f>Maankäyttösektori!D17</f>
        <v>-28.280201208981055</v>
      </c>
      <c r="E25" s="11">
        <f>Maankäyttösektori!E17</f>
        <v>-54.941065582662809</v>
      </c>
      <c r="F25" s="11">
        <f>Maankäyttösektori!F17</f>
        <v>18.241774687590159</v>
      </c>
      <c r="G25" s="11">
        <f>Maankäyttösektori!G17</f>
        <v>103.68617583882443</v>
      </c>
      <c r="H25" s="11">
        <f>Maankäyttösektori!H17</f>
        <v>-290.20695509547852</v>
      </c>
      <c r="I25" s="11">
        <f>Maankäyttösektori!I17</f>
        <v>-40.49051708634363</v>
      </c>
      <c r="J25" s="11">
        <f>Maankäyttösektori!J17</f>
        <v>-121.80546180264652</v>
      </c>
      <c r="K25" s="11">
        <f>Maankäyttösektori!K17</f>
        <v>11.110337605859952</v>
      </c>
      <c r="L25" s="11">
        <f>Maankäyttösektori!L17</f>
        <v>-36.169605893925201</v>
      </c>
      <c r="M25" s="11">
        <f>Maankäyttösektori!M17</f>
        <v>8.5462037293234001</v>
      </c>
      <c r="N25" s="11">
        <f>Maankäyttösektori!N17</f>
        <v>-32.544763416870666</v>
      </c>
      <c r="O25" s="11">
        <f>Maankäyttösektori!O17</f>
        <v>-29.134820036720267</v>
      </c>
      <c r="P25" s="11">
        <f>Maankäyttösektori!P17</f>
        <v>-32.005815145033509</v>
      </c>
      <c r="Q25" s="11">
        <f>Maankäyttösektori!Q17</f>
        <v>-39.233872443000337</v>
      </c>
      <c r="R25" s="11">
        <f>Maankäyttösektori!R17</f>
        <v>-102.80957720622823</v>
      </c>
      <c r="S25" s="11">
        <f>Maankäyttösektori!S17</f>
        <v>-18.248349211400711</v>
      </c>
      <c r="T25" s="11">
        <f>Maankäyttösektori!T17</f>
        <v>-39.776126247091561</v>
      </c>
      <c r="U25" s="11">
        <f>Maankäyttösektori!U17</f>
        <v>12.366375258148123</v>
      </c>
      <c r="V25" s="11">
        <f>SUM(C25:U25)</f>
        <v>-735.88063284384327</v>
      </c>
      <c r="W25" s="12">
        <f>Maankäyttösektori!W17</f>
        <v>-111.71064581073391</v>
      </c>
    </row>
    <row r="26" spans="2:25" ht="14.4" thickBot="1" x14ac:dyDescent="0.55000000000000004">
      <c r="B26" s="4" t="s">
        <v>52</v>
      </c>
      <c r="C26" s="10">
        <f>C24+C25</f>
        <v>145.25110917753179</v>
      </c>
      <c r="D26" s="10">
        <f t="shared" ref="D26:F26" si="2">D24+D25</f>
        <v>35.727737944822763</v>
      </c>
      <c r="E26" s="10">
        <f t="shared" si="2"/>
        <v>-30.808270387892531</v>
      </c>
      <c r="F26" s="10">
        <f t="shared" si="2"/>
        <v>44.462581919667002</v>
      </c>
      <c r="G26" s="10">
        <f t="shared" ref="G26" si="3">G24+G25</f>
        <v>228.61407529817944</v>
      </c>
      <c r="H26" s="10">
        <f t="shared" ref="H26:I26" si="4">H24+H25</f>
        <v>444.00130613249769</v>
      </c>
      <c r="I26" s="10">
        <f t="shared" si="4"/>
        <v>105.09660082895306</v>
      </c>
      <c r="J26" s="10">
        <f t="shared" ref="J26" si="5">J24+J25</f>
        <v>-28.216098090506094</v>
      </c>
      <c r="K26" s="10">
        <f t="shared" ref="K26:L26" si="6">K24+K25</f>
        <v>61.531934805117473</v>
      </c>
      <c r="L26" s="10">
        <f t="shared" si="6"/>
        <v>-4.5963940761361997</v>
      </c>
      <c r="M26" s="10">
        <f t="shared" ref="M26" si="7">M24+M25</f>
        <v>24.173439339650706</v>
      </c>
      <c r="N26" s="10">
        <f t="shared" ref="N26:O26" si="8">N24+N25</f>
        <v>194.34881466230138</v>
      </c>
      <c r="O26" s="10">
        <f t="shared" si="8"/>
        <v>28.182311110946426</v>
      </c>
      <c r="P26" s="10">
        <f t="shared" ref="P26" si="9">P24+P25</f>
        <v>38.949863936279655</v>
      </c>
      <c r="Q26" s="10">
        <f t="shared" ref="Q26:R26" si="10">Q24+Q25</f>
        <v>-27.867182629604713</v>
      </c>
      <c r="R26" s="10">
        <f t="shared" si="10"/>
        <v>-77.085303842114001</v>
      </c>
      <c r="S26" s="10">
        <f t="shared" ref="S26" si="11">S24+S25</f>
        <v>214.16069642488912</v>
      </c>
      <c r="T26" s="10">
        <f t="shared" ref="T26:U26" si="12">T24+T25</f>
        <v>-20.467143990325255</v>
      </c>
      <c r="U26" s="10">
        <f t="shared" si="12"/>
        <v>80.324890385981504</v>
      </c>
      <c r="V26" s="10">
        <f t="shared" ref="V26" si="13">V24+V25</f>
        <v>1455.7849689502391</v>
      </c>
      <c r="W26" s="10">
        <f>W24+W25</f>
        <v>17.974538125085488</v>
      </c>
    </row>
    <row r="28" spans="2:25" ht="14.4" thickBot="1" x14ac:dyDescent="0.55000000000000004"/>
    <row r="29" spans="2:25" ht="14.4" thickBot="1" x14ac:dyDescent="0.55000000000000004">
      <c r="B29" s="26" t="s">
        <v>84</v>
      </c>
    </row>
    <row r="30" spans="2:25" ht="42.3" x14ac:dyDescent="0.5">
      <c r="B30" s="2" t="s">
        <v>5</v>
      </c>
      <c r="C30" s="5" t="s">
        <v>6</v>
      </c>
      <c r="D30" s="5" t="s">
        <v>9</v>
      </c>
      <c r="E30" s="5" t="s">
        <v>7</v>
      </c>
      <c r="F30" s="5" t="s">
        <v>8</v>
      </c>
      <c r="G30" s="5" t="s">
        <v>10</v>
      </c>
      <c r="H30" s="5" t="s">
        <v>11</v>
      </c>
      <c r="I30" s="5" t="s">
        <v>12</v>
      </c>
      <c r="J30" s="5" t="s">
        <v>13</v>
      </c>
      <c r="K30" s="5" t="s">
        <v>14</v>
      </c>
      <c r="L30" s="5" t="s">
        <v>15</v>
      </c>
      <c r="M30" s="5" t="s">
        <v>16</v>
      </c>
      <c r="N30" s="5" t="s">
        <v>17</v>
      </c>
      <c r="O30" s="5" t="s">
        <v>18</v>
      </c>
      <c r="P30" s="5" t="s">
        <v>19</v>
      </c>
      <c r="Q30" s="5" t="s">
        <v>20</v>
      </c>
      <c r="R30" s="5" t="s">
        <v>21</v>
      </c>
      <c r="S30" s="5" t="s">
        <v>22</v>
      </c>
      <c r="T30" s="5" t="s">
        <v>23</v>
      </c>
      <c r="U30" s="5" t="s">
        <v>24</v>
      </c>
      <c r="V30" s="6" t="s">
        <v>26</v>
      </c>
      <c r="W30" s="7" t="s">
        <v>25</v>
      </c>
    </row>
    <row r="31" spans="2:25" x14ac:dyDescent="0.5">
      <c r="B31" s="3" t="s">
        <v>27</v>
      </c>
      <c r="C31" s="11">
        <f>'Päästökaupan alainen teollisuus'!C19</f>
        <v>0</v>
      </c>
      <c r="D31" s="11">
        <f>'Päästökaupan alainen teollisuus'!D19</f>
        <v>0</v>
      </c>
      <c r="E31" s="11">
        <f>'Päästökaupan alainen teollisuus'!E19</f>
        <v>0</v>
      </c>
      <c r="F31" s="11">
        <f>'Päästökaupan alainen teollisuus'!F19</f>
        <v>0.50371904320607386</v>
      </c>
      <c r="G31" s="11">
        <f>'Päästökaupan alainen teollisuus'!G19</f>
        <v>0</v>
      </c>
      <c r="H31" s="11">
        <f>'Päästökaupan alainen teollisuus'!H19</f>
        <v>99.794267008427568</v>
      </c>
      <c r="I31" s="11">
        <f>'Päästökaupan alainen teollisuus'!I19</f>
        <v>34.773039766818655</v>
      </c>
      <c r="J31" s="11">
        <f>'Päästökaupan alainen teollisuus'!J19</f>
        <v>0</v>
      </c>
      <c r="K31" s="11">
        <f>'Päästökaupan alainen teollisuus'!K19</f>
        <v>0</v>
      </c>
      <c r="L31" s="11">
        <f>'Päästökaupan alainen teollisuus'!L19</f>
        <v>0</v>
      </c>
      <c r="M31" s="11">
        <f>'Päästökaupan alainen teollisuus'!M19</f>
        <v>0</v>
      </c>
      <c r="N31" s="11">
        <f>'Päästökaupan alainen teollisuus'!N19</f>
        <v>72.915821869978402</v>
      </c>
      <c r="O31" s="11">
        <f>'Päästökaupan alainen teollisuus'!O19</f>
        <v>0</v>
      </c>
      <c r="P31" s="11">
        <f>'Päästökaupan alainen teollisuus'!P19</f>
        <v>0</v>
      </c>
      <c r="Q31" s="11">
        <f>'Päästökaupan alainen teollisuus'!Q19</f>
        <v>0</v>
      </c>
      <c r="R31" s="11">
        <f>'Päästökaupan alainen teollisuus'!R19</f>
        <v>0</v>
      </c>
      <c r="S31" s="11">
        <f>'Päästökaupan alainen teollisuus'!S19</f>
        <v>64.520877962153037</v>
      </c>
      <c r="T31" s="11">
        <f>'Päästökaupan alainen teollisuus'!T19</f>
        <v>0</v>
      </c>
      <c r="U31" s="11">
        <f>'Päästökaupan alainen teollisuus'!U19</f>
        <v>0</v>
      </c>
      <c r="V31" s="11">
        <f>SUM(C31:U31)</f>
        <v>272.50772565058378</v>
      </c>
      <c r="W31" s="12">
        <f>'Päästökaupan alainen teollisuus'!W19</f>
        <v>0</v>
      </c>
    </row>
    <row r="32" spans="2:25" x14ac:dyDescent="0.5">
      <c r="B32" s="3" t="s">
        <v>28</v>
      </c>
      <c r="C32" s="11">
        <f>Pienteollisuus!C14</f>
        <v>10.906429424503017</v>
      </c>
      <c r="D32" s="11">
        <f>Pienteollisuus!D14</f>
        <v>4.3217779771175415</v>
      </c>
      <c r="E32" s="11">
        <f>Pienteollisuus!E14</f>
        <v>0.18719351190724481</v>
      </c>
      <c r="F32" s="11">
        <f>Pienteollisuus!F14</f>
        <v>4.2594620800520584</v>
      </c>
      <c r="G32" s="11">
        <f>Pienteollisuus!G14</f>
        <v>12.295941075984636</v>
      </c>
      <c r="H32" s="11">
        <f>Pienteollisuus!H14</f>
        <v>29.289011560642223</v>
      </c>
      <c r="I32" s="11">
        <f>Pienteollisuus!I14</f>
        <v>5.5760886918427861</v>
      </c>
      <c r="J32" s="11">
        <f>Pienteollisuus!J14</f>
        <v>1.2951791959258399</v>
      </c>
      <c r="K32" s="11">
        <f>Pienteollisuus!K14</f>
        <v>6.4930980348941407</v>
      </c>
      <c r="L32" s="11">
        <f>Pienteollisuus!L14</f>
        <v>1.7090263986314826</v>
      </c>
      <c r="M32" s="11">
        <f>Pienteollisuus!M14</f>
        <v>1.0125838918684424</v>
      </c>
      <c r="N32" s="11">
        <f>Pienteollisuus!N14</f>
        <v>9.6218477856413678</v>
      </c>
      <c r="O32" s="11">
        <f>Pienteollisuus!O14</f>
        <v>3.2327105799067652</v>
      </c>
      <c r="P32" s="11">
        <f>Pienteollisuus!P14</f>
        <v>7.5547927355096993</v>
      </c>
      <c r="Q32" s="11">
        <f>Pienteollisuus!Q14</f>
        <v>5.7624852391696714E-2</v>
      </c>
      <c r="R32" s="11">
        <f>Pienteollisuus!R14</f>
        <v>2.6601063608893121</v>
      </c>
      <c r="S32" s="11">
        <f>Pienteollisuus!S14</f>
        <v>2.3106971295884833</v>
      </c>
      <c r="T32" s="11">
        <f>Pienteollisuus!T14</f>
        <v>1.2303389788742927</v>
      </c>
      <c r="U32" s="11">
        <f>Pienteollisuus!U14</f>
        <v>8.366265498975789</v>
      </c>
      <c r="V32" s="11">
        <f t="shared" ref="V32:V33" si="14">SUM(C32:U32)</f>
        <v>112.3801757651468</v>
      </c>
      <c r="W32" s="12">
        <f>Pienteollisuus!W14</f>
        <v>4.7335836008425272</v>
      </c>
    </row>
    <row r="33" spans="2:23" x14ac:dyDescent="0.5">
      <c r="B33" s="3" t="s">
        <v>29</v>
      </c>
      <c r="C33" s="11">
        <f>Työkoneet!C14</f>
        <v>0.85258256836230317</v>
      </c>
      <c r="D33" s="11">
        <f>Työkoneet!D14</f>
        <v>0.19106870896793043</v>
      </c>
      <c r="E33" s="11">
        <f>Työkoneet!E14</f>
        <v>0.1187230756055927</v>
      </c>
      <c r="F33" s="11">
        <f>Työkoneet!F14</f>
        <v>8.9101866775568569E-2</v>
      </c>
      <c r="G33" s="11">
        <f>Työkoneet!G14</f>
        <v>0.32372884127504925</v>
      </c>
      <c r="H33" s="11">
        <f>Työkoneet!H14</f>
        <v>4.711757539686305</v>
      </c>
      <c r="I33" s="11">
        <f>Työkoneet!I14</f>
        <v>0.38185947093611539</v>
      </c>
      <c r="J33" s="11">
        <f>Työkoneet!J14</f>
        <v>0.38316979250634431</v>
      </c>
      <c r="K33" s="11">
        <f>Työkoneet!K14</f>
        <v>0.17860080069363077</v>
      </c>
      <c r="L33" s="11">
        <f>Työkoneet!L14</f>
        <v>0.12690265874096129</v>
      </c>
      <c r="M33" s="11">
        <f>Työkoneet!M14</f>
        <v>6.5555785225696842E-2</v>
      </c>
      <c r="N33" s="11">
        <f>Työkoneet!N14</f>
        <v>0.86060332464067424</v>
      </c>
      <c r="O33" s="11">
        <f>Työkoneet!O14</f>
        <v>0.15751653542721947</v>
      </c>
      <c r="P33" s="11">
        <f>Työkoneet!P14</f>
        <v>0.28370447331169224</v>
      </c>
      <c r="Q33" s="11">
        <f>Työkoneet!Q14</f>
        <v>6.2220421228750419E-2</v>
      </c>
      <c r="R33" s="11">
        <f>Työkoneet!R14</f>
        <v>0.10129182805012273</v>
      </c>
      <c r="S33" s="11">
        <f>Työkoneet!S14</f>
        <v>0.8270511510999633</v>
      </c>
      <c r="T33" s="11">
        <f>Työkoneet!T14</f>
        <v>8.1716417925187218E-2</v>
      </c>
      <c r="U33" s="11">
        <f>Työkoneet!U14</f>
        <v>0.1459618815806551</v>
      </c>
      <c r="V33" s="11">
        <f t="shared" si="14"/>
        <v>9.9431171420397639</v>
      </c>
      <c r="W33" s="12">
        <f>Työkoneet!W14</f>
        <v>0.7120605066338106</v>
      </c>
    </row>
    <row r="34" spans="2:23" x14ac:dyDescent="0.5">
      <c r="B34" s="3" t="s">
        <v>30</v>
      </c>
      <c r="C34" s="11">
        <f>Sähkö!C19</f>
        <v>20.537575034564583</v>
      </c>
      <c r="D34" s="11">
        <f>Sähkö!D19</f>
        <v>1.0720086393088555</v>
      </c>
      <c r="E34" s="11">
        <f>Sähkö!E19</f>
        <v>0</v>
      </c>
      <c r="F34" s="11">
        <f>Sähkö!F19</f>
        <v>0</v>
      </c>
      <c r="G34" s="11">
        <f>Sähkö!G19</f>
        <v>0</v>
      </c>
      <c r="H34" s="11">
        <f>Sähkö!H19</f>
        <v>125.51610613767005</v>
      </c>
      <c r="I34" s="11">
        <f>Sähkö!I19</f>
        <v>0</v>
      </c>
      <c r="J34" s="11">
        <f>Sähkö!J19</f>
        <v>33.367006158653552</v>
      </c>
      <c r="K34" s="11">
        <f>Sähkö!K19</f>
        <v>0</v>
      </c>
      <c r="L34" s="11">
        <f>Sähkö!L19</f>
        <v>0</v>
      </c>
      <c r="M34" s="11">
        <f>Sähkö!M19</f>
        <v>0</v>
      </c>
      <c r="N34" s="11">
        <f>Sähkö!N19</f>
        <v>0</v>
      </c>
      <c r="O34" s="11">
        <f>Sähkö!O19</f>
        <v>0</v>
      </c>
      <c r="P34" s="11">
        <f>Sähkö!P19</f>
        <v>0</v>
      </c>
      <c r="Q34" s="11">
        <f>Sähkö!Q19</f>
        <v>0</v>
      </c>
      <c r="R34" s="11">
        <f>Sähkö!R19</f>
        <v>0</v>
      </c>
      <c r="S34" s="11">
        <f>Sähkö!S19</f>
        <v>0</v>
      </c>
      <c r="T34" s="11">
        <f>Sähkö!T19</f>
        <v>0</v>
      </c>
      <c r="U34" s="11">
        <f>Sähkö!U19</f>
        <v>0</v>
      </c>
      <c r="V34" s="11">
        <f>SUM(C34:U34)</f>
        <v>180.49269597019702</v>
      </c>
      <c r="W34" s="12">
        <f>Sähkö!W19</f>
        <v>21.271037207338182</v>
      </c>
    </row>
    <row r="35" spans="2:23" x14ac:dyDescent="0.5">
      <c r="B35" s="3" t="s">
        <v>70</v>
      </c>
      <c r="C35" s="11">
        <f>'Lämpö (sis. lämmityssähkö)'!C27</f>
        <v>60.483134689226844</v>
      </c>
      <c r="D35" s="11">
        <f>'Lämpö (sis. lämmityssähkö)'!D27</f>
        <v>7.804861238186656</v>
      </c>
      <c r="E35" s="11">
        <f>'Lämpö (sis. lämmityssähkö)'!E27</f>
        <v>6.0021817297724862</v>
      </c>
      <c r="F35" s="11">
        <f>'Lämpö (sis. lämmityssähkö)'!F27</f>
        <v>2.5574394614678821</v>
      </c>
      <c r="G35" s="11">
        <f>'Lämpö (sis. lämmityssähkö)'!G27</f>
        <v>6.5191625410618519</v>
      </c>
      <c r="H35" s="11">
        <f>'Lämpö (sis. lämmityssähkö)'!H27</f>
        <v>203.77731432792365</v>
      </c>
      <c r="I35" s="11">
        <f>'Lämpö (sis. lämmityssähkö)'!I27</f>
        <v>14.553644573121993</v>
      </c>
      <c r="J35" s="11">
        <f>'Lämpö (sis. lämmityssähkö)'!J27</f>
        <v>47.169898706636161</v>
      </c>
      <c r="K35" s="11">
        <f>'Lämpö (sis. lämmityssähkö)'!K27</f>
        <v>3.5420335176586839</v>
      </c>
      <c r="L35" s="11">
        <f>'Lämpö (sis. lämmityssähkö)'!L27</f>
        <v>6.5602902780736612</v>
      </c>
      <c r="M35" s="11">
        <f>'Lämpö (sis. lämmityssähkö)'!M27</f>
        <v>2.4089170644156233</v>
      </c>
      <c r="N35" s="11">
        <f>'Lämpö (sis. lämmityssähkö)'!N27</f>
        <v>24.973463232394025</v>
      </c>
      <c r="O35" s="11">
        <f>'Lämpö (sis. lämmityssähkö)'!O27</f>
        <v>6.9064756647881831</v>
      </c>
      <c r="P35" s="11">
        <f>'Lämpö (sis. lämmityssähkö)'!P27</f>
        <v>15.166277822956904</v>
      </c>
      <c r="Q35" s="11">
        <f>'Lämpö (sis. lämmityssähkö)'!Q27</f>
        <v>2.440639063888284</v>
      </c>
      <c r="R35" s="11">
        <f>'Lämpö (sis. lämmityssähkö)'!R27</f>
        <v>3.2124304067143834</v>
      </c>
      <c r="S35" s="11">
        <f>'Lämpö (sis. lämmityssähkö)'!S27</f>
        <v>30.326117919431493</v>
      </c>
      <c r="T35" s="11">
        <f>'Lämpö (sis. lämmityssähkö)'!T27</f>
        <v>3.8626969715584112</v>
      </c>
      <c r="U35" s="11">
        <f>'Lämpö (sis. lämmityssähkö)'!U27</f>
        <v>3.4532213424144649</v>
      </c>
      <c r="V35" s="11">
        <f t="shared" ref="V35:V39" si="15">SUM(C35:U35)</f>
        <v>451.72020055169156</v>
      </c>
      <c r="W35" s="12">
        <f>'Lämpö (sis. lämmityssähkö)'!W27</f>
        <v>55.231543682323249</v>
      </c>
    </row>
    <row r="36" spans="2:23" x14ac:dyDescent="0.5">
      <c r="B36" s="3" t="s">
        <v>122</v>
      </c>
      <c r="C36" s="11">
        <f>Tieliikenne!C16</f>
        <v>42.968906508762942</v>
      </c>
      <c r="D36" s="11">
        <f>Tieliikenne!D16</f>
        <v>29.298226451913678</v>
      </c>
      <c r="E36" s="11">
        <f>Tieliikenne!E16</f>
        <v>6.9863679878904605</v>
      </c>
      <c r="F36" s="11">
        <f>Tieliikenne!F16</f>
        <v>6.4861788879751892</v>
      </c>
      <c r="G36" s="11">
        <f>Tieliikenne!G16</f>
        <v>17.116158357420588</v>
      </c>
      <c r="H36" s="11">
        <f>Tieliikenne!H16</f>
        <v>187.09995884286545</v>
      </c>
      <c r="I36" s="11">
        <f>Tieliikenne!I16</f>
        <v>33.592326344904819</v>
      </c>
      <c r="J36" s="11">
        <f>Tieliikenne!J16</f>
        <v>45.901687621593048</v>
      </c>
      <c r="K36" s="11">
        <f>Tieliikenne!K16</f>
        <v>12.764322077074588</v>
      </c>
      <c r="L36" s="11">
        <f>Tieliikenne!L16</f>
        <v>10.130572276699361</v>
      </c>
      <c r="M36" s="11">
        <f>Tieliikenne!M16</f>
        <v>6.4011369335898554</v>
      </c>
      <c r="N36" s="11">
        <f>Tieliikenne!N16</f>
        <v>57.685936132031443</v>
      </c>
      <c r="O36" s="11">
        <f>Tieliikenne!O16</f>
        <v>16.321633912816928</v>
      </c>
      <c r="P36" s="11">
        <f>Tieliikenne!P16</f>
        <v>28.545966817491625</v>
      </c>
      <c r="Q36" s="11">
        <f>Tieliikenne!Q16</f>
        <v>4.2875539059241277</v>
      </c>
      <c r="R36" s="11">
        <f>Tieliikenne!R16</f>
        <v>11.311739096943411</v>
      </c>
      <c r="S36" s="11">
        <f>Tieliikenne!S16</f>
        <v>28.14099040041193</v>
      </c>
      <c r="T36" s="11">
        <f>Tieliikenne!T16</f>
        <v>5.1059417109413641</v>
      </c>
      <c r="U36" s="11">
        <f>Tieliikenne!U16</f>
        <v>11.910423589554194</v>
      </c>
      <c r="V36" s="11">
        <f t="shared" si="15"/>
        <v>562.05602785680503</v>
      </c>
      <c r="W36" s="12">
        <f>Tieliikenne!W16</f>
        <v>41.38793840282414</v>
      </c>
    </row>
    <row r="37" spans="2:23" x14ac:dyDescent="0.5">
      <c r="B37" s="3" t="s">
        <v>32</v>
      </c>
      <c r="C37" s="11">
        <f>Vesiliikenne!C16</f>
        <v>0.61428657835103573</v>
      </c>
      <c r="D37" s="11">
        <f>Vesiliikenne!D16</f>
        <v>0.32124840911000357</v>
      </c>
      <c r="E37" s="11">
        <f>Vesiliikenne!E16</f>
        <v>0.11855183707850898</v>
      </c>
      <c r="F37" s="11">
        <f>Vesiliikenne!F16</f>
        <v>0.10904796537832435</v>
      </c>
      <c r="G37" s="11">
        <f>Vesiliikenne!G16</f>
        <v>0.16543003200241765</v>
      </c>
      <c r="H37" s="11">
        <f>Vesiliikenne!H16</f>
        <v>5.4824512723985039</v>
      </c>
      <c r="I37" s="11">
        <f>Vesiliikenne!I16</f>
        <v>0.25743046001740505</v>
      </c>
      <c r="J37" s="11">
        <f>Vesiliikenne!J16</f>
        <v>1.0702074899862282</v>
      </c>
      <c r="K37" s="11">
        <f>Vesiliikenne!K16</f>
        <v>0.27302985326395168</v>
      </c>
      <c r="L37" s="11">
        <f>Vesiliikenne!L16</f>
        <v>0.44136893757241757</v>
      </c>
      <c r="M37" s="11">
        <f>Vesiliikenne!M16</f>
        <v>2.3827387340955186E-2</v>
      </c>
      <c r="N37" s="11">
        <f>Vesiliikenne!N16</f>
        <v>0.74092306289112353</v>
      </c>
      <c r="O37" s="11">
        <f>Vesiliikenne!O16</f>
        <v>5.8296867941440796E-2</v>
      </c>
      <c r="P37" s="11">
        <f>Vesiliikenne!P16</f>
        <v>0.33885972763748207</v>
      </c>
      <c r="Q37" s="11">
        <f>Vesiliikenne!Q16</f>
        <v>0.15029519111502326</v>
      </c>
      <c r="R37" s="11">
        <f>Vesiliikenne!R16</f>
        <v>0.2885391000251577</v>
      </c>
      <c r="S37" s="11">
        <f>Vesiliikenne!S16</f>
        <v>1.8850011211343871</v>
      </c>
      <c r="T37" s="11">
        <f>Vesiliikenne!T16</f>
        <v>0.1581487793356201</v>
      </c>
      <c r="U37" s="11">
        <f>Vesiliikenne!U16</f>
        <v>5.0249694747704285E-2</v>
      </c>
      <c r="V37" s="11">
        <f t="shared" si="15"/>
        <v>12.547193767327689</v>
      </c>
      <c r="W37" s="12">
        <f>Vesiliikenne!W16</f>
        <v>0.31403163975957321</v>
      </c>
    </row>
    <row r="38" spans="2:23" x14ac:dyDescent="0.5">
      <c r="B38" s="3" t="s">
        <v>157</v>
      </c>
      <c r="C38" s="11">
        <f>Maatalous!C17</f>
        <v>28.078555999028776</v>
      </c>
      <c r="D38" s="11">
        <f>Maatalous!D17</f>
        <v>13.624000200400285</v>
      </c>
      <c r="E38" s="11">
        <f>Maatalous!E17</f>
        <v>5.6218201114263326</v>
      </c>
      <c r="F38" s="11">
        <f>Maatalous!F17</f>
        <v>6.0315908522118278</v>
      </c>
      <c r="G38" s="11">
        <f>Maatalous!G17</f>
        <v>80.616381500126181</v>
      </c>
      <c r="H38" s="11">
        <f>Maatalous!H17</f>
        <v>100.43445968388683</v>
      </c>
      <c r="I38" s="11">
        <f>Maatalous!I17</f>
        <v>43.023154495998618</v>
      </c>
      <c r="J38" s="11">
        <f>Maatalous!J17</f>
        <v>11.552347787516258</v>
      </c>
      <c r="K38" s="11">
        <f>Maatalous!K17</f>
        <v>22.800639855114646</v>
      </c>
      <c r="L38" s="11">
        <f>Maatalous!L17</f>
        <v>10.316158535147853</v>
      </c>
      <c r="M38" s="11">
        <f>Maatalous!M17</f>
        <v>4.7043338973529316</v>
      </c>
      <c r="N38" s="11">
        <f>Maatalous!N17</f>
        <v>23.471051750095175</v>
      </c>
      <c r="O38" s="11">
        <f>Maatalous!O17</f>
        <v>26.541035892595946</v>
      </c>
      <c r="P38" s="11">
        <f>Maatalous!P17</f>
        <v>10.015940188031054</v>
      </c>
      <c r="Q38" s="11">
        <f>Maatalous!Q17</f>
        <v>3.321831029164648</v>
      </c>
      <c r="R38" s="11">
        <f>Maatalous!R17</f>
        <v>6.3584163980171446</v>
      </c>
      <c r="S38" s="11">
        <f>Maatalous!S17</f>
        <v>2.1490941028084114</v>
      </c>
      <c r="T38" s="11">
        <f>Maatalous!T17</f>
        <v>7.4557846500533129</v>
      </c>
      <c r="U38" s="11">
        <f>Maatalous!U17</f>
        <v>39.320254395019425</v>
      </c>
      <c r="V38" s="11">
        <f t="shared" si="15"/>
        <v>445.43685132399565</v>
      </c>
      <c r="W38" s="12">
        <f>Maatalous!W17</f>
        <v>14.150679358197623</v>
      </c>
    </row>
    <row r="39" spans="2:23" x14ac:dyDescent="0.5">
      <c r="B39" s="3" t="s">
        <v>34</v>
      </c>
      <c r="C39" s="11">
        <f>Jätehuolto!C25</f>
        <v>14.748624899569855</v>
      </c>
      <c r="D39" s="11">
        <f>Jätehuolto!D25</f>
        <v>0.35149558768721612</v>
      </c>
      <c r="E39" s="11">
        <f>Jätehuolto!E25</f>
        <v>0.22913744274153847</v>
      </c>
      <c r="F39" s="11">
        <f>Jätehuolto!F25</f>
        <v>0.18389801312380952</v>
      </c>
      <c r="G39" s="11">
        <f>Jätehuolto!G25</f>
        <v>0.6420001154282784</v>
      </c>
      <c r="H39" s="11">
        <f>Jätehuolto!H25</f>
        <v>20.970898628696261</v>
      </c>
      <c r="I39" s="11">
        <f>Jätehuolto!I25</f>
        <v>0.95773877341963365</v>
      </c>
      <c r="J39" s="11">
        <f>Jätehuolto!J25</f>
        <v>27.204580044493785</v>
      </c>
      <c r="K39" s="11">
        <f>Jätehuolto!K25</f>
        <v>0.39889207340454219</v>
      </c>
      <c r="L39" s="11">
        <f>Jätehuolto!L25</f>
        <v>0.40591023120996339</v>
      </c>
      <c r="M39" s="11">
        <f>Jätehuolto!M25</f>
        <v>0.15157233368293041</v>
      </c>
      <c r="N39" s="11">
        <f>Jätehuolto!N25</f>
        <v>2.6932894991409859</v>
      </c>
      <c r="O39" s="11">
        <f>Jätehuolto!O25</f>
        <v>0.36140786575897438</v>
      </c>
      <c r="P39" s="11">
        <f>Jätehuolto!P25</f>
        <v>1.5548200219361659</v>
      </c>
      <c r="Q39" s="11">
        <f>Jätehuolto!Q25</f>
        <v>0.15390484076351649</v>
      </c>
      <c r="R39" s="11">
        <f>Jätehuolto!R25</f>
        <v>0.24185374223941394</v>
      </c>
      <c r="S39" s="11">
        <f>Jätehuolto!S25</f>
        <v>7.8312254754082238</v>
      </c>
      <c r="T39" s="11">
        <f>Jätehuolto!T25</f>
        <v>0.18916693477597074</v>
      </c>
      <c r="U39" s="11">
        <f>Jätehuolto!U25</f>
        <v>0.32421242404571432</v>
      </c>
      <c r="V39" s="11">
        <f t="shared" si="15"/>
        <v>79.594628947526772</v>
      </c>
      <c r="W39" s="12">
        <f>Jätehuolto!W24</f>
        <v>0.83522469942695965</v>
      </c>
    </row>
    <row r="40" spans="2:23" x14ac:dyDescent="0.5">
      <c r="B40" s="3" t="s">
        <v>35</v>
      </c>
      <c r="C40" s="13">
        <f>SUM(C31:C39)</f>
        <v>179.19009570236932</v>
      </c>
      <c r="D40" s="13">
        <f t="shared" ref="D40:W40" si="16">SUM(D31:D39)</f>
        <v>56.984687212692172</v>
      </c>
      <c r="E40" s="13">
        <f t="shared" si="16"/>
        <v>19.263975696422165</v>
      </c>
      <c r="F40" s="13">
        <f t="shared" si="16"/>
        <v>20.220438170190732</v>
      </c>
      <c r="G40" s="13">
        <f t="shared" si="16"/>
        <v>117.67880246329899</v>
      </c>
      <c r="H40" s="13">
        <f t="shared" si="16"/>
        <v>777.07622500219691</v>
      </c>
      <c r="I40" s="13">
        <f t="shared" si="16"/>
        <v>133.11528257706001</v>
      </c>
      <c r="J40" s="13">
        <f t="shared" si="16"/>
        <v>167.9440767973112</v>
      </c>
      <c r="K40" s="13">
        <f t="shared" si="16"/>
        <v>46.45061621210418</v>
      </c>
      <c r="L40" s="13">
        <f t="shared" si="16"/>
        <v>29.690229316075698</v>
      </c>
      <c r="M40" s="13">
        <f t="shared" si="16"/>
        <v>14.767927293476435</v>
      </c>
      <c r="N40" s="13">
        <f t="shared" si="16"/>
        <v>192.96293665681316</v>
      </c>
      <c r="O40" s="13">
        <f t="shared" si="16"/>
        <v>53.579077319235459</v>
      </c>
      <c r="P40" s="13">
        <f t="shared" si="16"/>
        <v>63.460361786874621</v>
      </c>
      <c r="Q40" s="13">
        <f t="shared" si="16"/>
        <v>10.474069304476046</v>
      </c>
      <c r="R40" s="13">
        <f t="shared" si="16"/>
        <v>24.174376932878946</v>
      </c>
      <c r="S40" s="13">
        <f t="shared" si="16"/>
        <v>137.99105526203593</v>
      </c>
      <c r="T40" s="13">
        <f t="shared" si="16"/>
        <v>18.083794443464161</v>
      </c>
      <c r="U40" s="13">
        <f t="shared" si="16"/>
        <v>63.570588826337946</v>
      </c>
      <c r="V40" s="13">
        <f>SUM(V31:V39)</f>
        <v>2126.6786169753141</v>
      </c>
      <c r="W40" s="14">
        <f t="shared" si="16"/>
        <v>138.63609909734609</v>
      </c>
    </row>
    <row r="41" spans="2:23" x14ac:dyDescent="0.5">
      <c r="B41" s="3" t="s">
        <v>36</v>
      </c>
      <c r="C41" s="11">
        <f>Maankäyttösektori!C17</f>
        <v>-24.184369587206142</v>
      </c>
      <c r="D41" s="11">
        <f>Maankäyttösektori!D17</f>
        <v>-28.280201208981055</v>
      </c>
      <c r="E41" s="11">
        <f>Maankäyttösektori!E17</f>
        <v>-54.941065582662809</v>
      </c>
      <c r="F41" s="11">
        <f>Maankäyttösektori!F17</f>
        <v>18.241774687590159</v>
      </c>
      <c r="G41" s="11">
        <f>Maankäyttösektori!G17</f>
        <v>103.68617583882443</v>
      </c>
      <c r="H41" s="11">
        <f>Maankäyttösektori!H17</f>
        <v>-290.20695509547852</v>
      </c>
      <c r="I41" s="11">
        <f>Maankäyttösektori!I17</f>
        <v>-40.49051708634363</v>
      </c>
      <c r="J41" s="11">
        <f>Maankäyttösektori!J17</f>
        <v>-121.80546180264652</v>
      </c>
      <c r="K41" s="11">
        <f>Maankäyttösektori!K17</f>
        <v>11.110337605859952</v>
      </c>
      <c r="L41" s="11">
        <f>Maankäyttösektori!L17</f>
        <v>-36.169605893925201</v>
      </c>
      <c r="M41" s="11">
        <f>Maankäyttösektori!M17</f>
        <v>8.5462037293234001</v>
      </c>
      <c r="N41" s="11">
        <f>Maankäyttösektori!N17</f>
        <v>-32.544763416870666</v>
      </c>
      <c r="O41" s="11">
        <f>Maankäyttösektori!O17</f>
        <v>-29.134820036720267</v>
      </c>
      <c r="P41" s="11">
        <f>Maankäyttösektori!P17</f>
        <v>-32.005815145033509</v>
      </c>
      <c r="Q41" s="11">
        <f>Maankäyttösektori!Q17</f>
        <v>-39.233872443000337</v>
      </c>
      <c r="R41" s="11">
        <f>Maankäyttösektori!R17</f>
        <v>-102.80957720622823</v>
      </c>
      <c r="S41" s="11">
        <f>Maankäyttösektori!S17</f>
        <v>-18.248349211400711</v>
      </c>
      <c r="T41" s="11">
        <f>Maankäyttösektori!T17</f>
        <v>-39.776126247091561</v>
      </c>
      <c r="U41" s="11">
        <f>Maankäyttösektori!U17</f>
        <v>12.366375258148123</v>
      </c>
      <c r="V41" s="11">
        <f>SUM(C41:U41)</f>
        <v>-735.88063284384327</v>
      </c>
      <c r="W41" s="12">
        <f>Maankäyttösektori!W17</f>
        <v>-111.71064581073391</v>
      </c>
    </row>
    <row r="42" spans="2:23" ht="14.4" thickBot="1" x14ac:dyDescent="0.55000000000000004">
      <c r="B42" s="4" t="s">
        <v>52</v>
      </c>
      <c r="C42" s="10">
        <f>C40+C41</f>
        <v>155.00572611516318</v>
      </c>
      <c r="D42" s="10">
        <f t="shared" ref="D42:W42" si="17">D40+D41</f>
        <v>28.704486003711118</v>
      </c>
      <c r="E42" s="10">
        <f t="shared" si="17"/>
        <v>-35.677089886240644</v>
      </c>
      <c r="F42" s="10">
        <f t="shared" si="17"/>
        <v>38.462212857780891</v>
      </c>
      <c r="G42" s="10">
        <f t="shared" si="17"/>
        <v>221.3649783021234</v>
      </c>
      <c r="H42" s="10">
        <f t="shared" si="17"/>
        <v>486.86926990671839</v>
      </c>
      <c r="I42" s="10">
        <f t="shared" si="17"/>
        <v>92.624765490716385</v>
      </c>
      <c r="J42" s="10">
        <f t="shared" si="17"/>
        <v>46.138614994664678</v>
      </c>
      <c r="K42" s="10">
        <f t="shared" si="17"/>
        <v>57.560953817964133</v>
      </c>
      <c r="L42" s="10">
        <f t="shared" si="17"/>
        <v>-6.4793765778495036</v>
      </c>
      <c r="M42" s="10">
        <f t="shared" si="17"/>
        <v>23.314131022799835</v>
      </c>
      <c r="N42" s="10">
        <f t="shared" si="17"/>
        <v>160.41817323994249</v>
      </c>
      <c r="O42" s="10">
        <f t="shared" si="17"/>
        <v>24.444257282515192</v>
      </c>
      <c r="P42" s="10">
        <f t="shared" si="17"/>
        <v>31.454546641841112</v>
      </c>
      <c r="Q42" s="10">
        <f t="shared" si="17"/>
        <v>-28.75980313852429</v>
      </c>
      <c r="R42" s="10">
        <f t="shared" si="17"/>
        <v>-78.635200273349284</v>
      </c>
      <c r="S42" s="10">
        <f t="shared" si="17"/>
        <v>119.74270605063522</v>
      </c>
      <c r="T42" s="10">
        <f t="shared" si="17"/>
        <v>-21.6923318036274</v>
      </c>
      <c r="U42" s="10">
        <f t="shared" si="17"/>
        <v>75.936964084486064</v>
      </c>
      <c r="V42" s="10">
        <f t="shared" si="17"/>
        <v>1390.7979841314709</v>
      </c>
      <c r="W42" s="10">
        <f t="shared" si="17"/>
        <v>26.925453286612182</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tint="0.79998168889431442"/>
  </sheetPr>
  <dimension ref="A1:W19"/>
  <sheetViews>
    <sheetView zoomScale="60" zoomScaleNormal="60" workbookViewId="0">
      <selection activeCell="V15" sqref="V15"/>
    </sheetView>
  </sheetViews>
  <sheetFormatPr defaultColWidth="8.89453125" defaultRowHeight="14.1" x14ac:dyDescent="0.5"/>
  <cols>
    <col min="1" max="1" width="8.89453125" style="1"/>
    <col min="2" max="2" width="38.41796875" style="1" customWidth="1"/>
    <col min="3" max="5" width="8.89453125" style="1"/>
    <col min="6" max="6" width="9.3125" style="1" bestFit="1" customWidth="1"/>
    <col min="7" max="11" width="8.89453125" style="1"/>
    <col min="12" max="12" width="9.89453125" style="1" customWidth="1"/>
    <col min="13" max="14" width="8.89453125" style="1"/>
    <col min="15" max="15" width="9.7890625" style="1" customWidth="1"/>
    <col min="16" max="16" width="9.68359375" style="1" customWidth="1"/>
    <col min="17" max="21" width="8.89453125" style="1"/>
    <col min="22" max="22" width="9.3125" style="1" bestFit="1" customWidth="1"/>
    <col min="23" max="23" width="10.89453125" style="1" customWidth="1"/>
    <col min="24" max="16384" width="8.89453125" style="1"/>
  </cols>
  <sheetData>
    <row r="1" spans="1:23" x14ac:dyDescent="0.5">
      <c r="A1" s="1" t="s">
        <v>0</v>
      </c>
    </row>
    <row r="2" spans="1:23" x14ac:dyDescent="0.5">
      <c r="A2" s="1" t="s">
        <v>41</v>
      </c>
    </row>
    <row r="4" spans="1:23" x14ac:dyDescent="0.5">
      <c r="A4" s="15" t="s">
        <v>113</v>
      </c>
    </row>
    <row r="5" spans="1:23" x14ac:dyDescent="0.5">
      <c r="A5" s="15" t="s">
        <v>115</v>
      </c>
    </row>
    <row r="6" spans="1:23" x14ac:dyDescent="0.5">
      <c r="A6" s="15" t="s">
        <v>116</v>
      </c>
    </row>
    <row r="7" spans="1:23" x14ac:dyDescent="0.5">
      <c r="A7" s="15" t="s">
        <v>117</v>
      </c>
    </row>
    <row r="8" spans="1:23" x14ac:dyDescent="0.5">
      <c r="A8" s="15" t="s">
        <v>114</v>
      </c>
    </row>
    <row r="11" spans="1:23" ht="14.4" thickBot="1" x14ac:dyDescent="0.55000000000000004"/>
    <row r="12" spans="1:23" ht="14.4" thickBot="1" x14ac:dyDescent="0.55000000000000004">
      <c r="B12" s="26" t="s">
        <v>83</v>
      </c>
    </row>
    <row r="13" spans="1:23" ht="42.3" x14ac:dyDescent="0.5">
      <c r="B13" s="2" t="s">
        <v>5</v>
      </c>
      <c r="C13" s="5" t="s">
        <v>6</v>
      </c>
      <c r="D13" s="5" t="s">
        <v>9</v>
      </c>
      <c r="E13" s="5" t="s">
        <v>7</v>
      </c>
      <c r="F13" s="5" t="s">
        <v>8</v>
      </c>
      <c r="G13" s="5" t="s">
        <v>10</v>
      </c>
      <c r="H13" s="5" t="s">
        <v>11</v>
      </c>
      <c r="I13" s="5" t="s">
        <v>12</v>
      </c>
      <c r="J13" s="5" t="s">
        <v>13</v>
      </c>
      <c r="K13" s="5" t="s">
        <v>14</v>
      </c>
      <c r="L13" s="5" t="s">
        <v>15</v>
      </c>
      <c r="M13" s="5" t="s">
        <v>16</v>
      </c>
      <c r="N13" s="5" t="s">
        <v>17</v>
      </c>
      <c r="O13" s="5" t="s">
        <v>18</v>
      </c>
      <c r="P13" s="5" t="s">
        <v>19</v>
      </c>
      <c r="Q13" s="5" t="s">
        <v>20</v>
      </c>
      <c r="R13" s="5" t="s">
        <v>21</v>
      </c>
      <c r="S13" s="5" t="s">
        <v>22</v>
      </c>
      <c r="T13" s="5" t="s">
        <v>23</v>
      </c>
      <c r="U13" s="5" t="s">
        <v>24</v>
      </c>
      <c r="V13" s="6" t="s">
        <v>26</v>
      </c>
      <c r="W13" s="7" t="s">
        <v>25</v>
      </c>
    </row>
    <row r="14" spans="1:23" ht="14.4" thickBot="1" x14ac:dyDescent="0.55000000000000004">
      <c r="B14" s="4" t="s">
        <v>38</v>
      </c>
      <c r="C14" s="10">
        <v>0</v>
      </c>
      <c r="D14" s="10">
        <v>0</v>
      </c>
      <c r="E14" s="10">
        <v>0</v>
      </c>
      <c r="F14" s="10">
        <v>0.50371904320607386</v>
      </c>
      <c r="G14" s="10">
        <v>0</v>
      </c>
      <c r="H14" s="10">
        <v>99.794267008427568</v>
      </c>
      <c r="I14" s="10">
        <v>34.773039766818655</v>
      </c>
      <c r="J14" s="10">
        <v>0</v>
      </c>
      <c r="K14" s="10">
        <v>0</v>
      </c>
      <c r="L14" s="10">
        <v>0</v>
      </c>
      <c r="M14" s="10">
        <v>0</v>
      </c>
      <c r="N14" s="10">
        <v>72.915821869978402</v>
      </c>
      <c r="O14" s="10">
        <v>0</v>
      </c>
      <c r="P14" s="10">
        <v>0</v>
      </c>
      <c r="Q14" s="10">
        <v>0</v>
      </c>
      <c r="R14" s="10">
        <v>0</v>
      </c>
      <c r="S14" s="10">
        <v>64.520877962153037</v>
      </c>
      <c r="T14" s="10">
        <v>0</v>
      </c>
      <c r="U14" s="31">
        <v>0</v>
      </c>
      <c r="V14" s="10">
        <f>SUM(C14:U14)</f>
        <v>272.50772565058378</v>
      </c>
      <c r="W14" s="25">
        <v>0</v>
      </c>
    </row>
    <row r="16" spans="1:23" ht="14.4" thickBot="1" x14ac:dyDescent="0.55000000000000004"/>
    <row r="17" spans="2:23" ht="14.4" thickBot="1" x14ac:dyDescent="0.55000000000000004">
      <c r="B17" s="26" t="s">
        <v>84</v>
      </c>
    </row>
    <row r="18" spans="2:23" ht="42.3" x14ac:dyDescent="0.5">
      <c r="B18" s="2" t="s">
        <v>5</v>
      </c>
      <c r="C18" s="5" t="s">
        <v>6</v>
      </c>
      <c r="D18" s="5" t="s">
        <v>9</v>
      </c>
      <c r="E18" s="5" t="s">
        <v>7</v>
      </c>
      <c r="F18" s="5" t="s">
        <v>8</v>
      </c>
      <c r="G18" s="5" t="s">
        <v>10</v>
      </c>
      <c r="H18" s="5" t="s">
        <v>11</v>
      </c>
      <c r="I18" s="5" t="s">
        <v>12</v>
      </c>
      <c r="J18" s="5" t="s">
        <v>13</v>
      </c>
      <c r="K18" s="5" t="s">
        <v>14</v>
      </c>
      <c r="L18" s="5" t="s">
        <v>15</v>
      </c>
      <c r="M18" s="5" t="s">
        <v>16</v>
      </c>
      <c r="N18" s="5" t="s">
        <v>17</v>
      </c>
      <c r="O18" s="5" t="s">
        <v>18</v>
      </c>
      <c r="P18" s="5" t="s">
        <v>19</v>
      </c>
      <c r="Q18" s="5" t="s">
        <v>20</v>
      </c>
      <c r="R18" s="5" t="s">
        <v>21</v>
      </c>
      <c r="S18" s="5" t="s">
        <v>22</v>
      </c>
      <c r="T18" s="5" t="s">
        <v>23</v>
      </c>
      <c r="U18" s="5" t="s">
        <v>24</v>
      </c>
      <c r="V18" s="6" t="s">
        <v>26</v>
      </c>
      <c r="W18" s="7" t="s">
        <v>25</v>
      </c>
    </row>
    <row r="19" spans="2:23" ht="14.4" thickBot="1" x14ac:dyDescent="0.55000000000000004">
      <c r="B19" s="4" t="s">
        <v>38</v>
      </c>
      <c r="C19" s="10">
        <f>C14</f>
        <v>0</v>
      </c>
      <c r="D19" s="10">
        <f t="shared" ref="D19:U19" si="0">D14</f>
        <v>0</v>
      </c>
      <c r="E19" s="10">
        <f t="shared" si="0"/>
        <v>0</v>
      </c>
      <c r="F19" s="10">
        <f t="shared" si="0"/>
        <v>0.50371904320607386</v>
      </c>
      <c r="G19" s="10">
        <f t="shared" si="0"/>
        <v>0</v>
      </c>
      <c r="H19" s="10">
        <f t="shared" si="0"/>
        <v>99.794267008427568</v>
      </c>
      <c r="I19" s="10">
        <f t="shared" si="0"/>
        <v>34.773039766818655</v>
      </c>
      <c r="J19" s="10">
        <f t="shared" si="0"/>
        <v>0</v>
      </c>
      <c r="K19" s="10">
        <f t="shared" si="0"/>
        <v>0</v>
      </c>
      <c r="L19" s="10">
        <f t="shared" si="0"/>
        <v>0</v>
      </c>
      <c r="M19" s="10">
        <f t="shared" si="0"/>
        <v>0</v>
      </c>
      <c r="N19" s="10">
        <f t="shared" si="0"/>
        <v>72.915821869978402</v>
      </c>
      <c r="O19" s="10">
        <f t="shared" si="0"/>
        <v>0</v>
      </c>
      <c r="P19" s="10">
        <f t="shared" si="0"/>
        <v>0</v>
      </c>
      <c r="Q19" s="10">
        <f t="shared" si="0"/>
        <v>0</v>
      </c>
      <c r="R19" s="10">
        <f t="shared" si="0"/>
        <v>0</v>
      </c>
      <c r="S19" s="10">
        <f t="shared" si="0"/>
        <v>64.520877962153037</v>
      </c>
      <c r="T19" s="10">
        <f t="shared" si="0"/>
        <v>0</v>
      </c>
      <c r="U19" s="10">
        <f t="shared" si="0"/>
        <v>0</v>
      </c>
      <c r="V19" s="10">
        <f>SUM(C19:U19)</f>
        <v>272.50772565058378</v>
      </c>
      <c r="W19" s="25">
        <f>W14</f>
        <v>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5" tint="0.79998168889431442"/>
  </sheetPr>
  <dimension ref="A1:W14"/>
  <sheetViews>
    <sheetView zoomScale="60" zoomScaleNormal="60" workbookViewId="0">
      <selection activeCell="B22" sqref="B22"/>
    </sheetView>
  </sheetViews>
  <sheetFormatPr defaultColWidth="8.89453125" defaultRowHeight="14.1" x14ac:dyDescent="0.5"/>
  <cols>
    <col min="1" max="1" width="8.89453125" style="1"/>
    <col min="2" max="2" width="27.20703125" style="1" customWidth="1"/>
    <col min="3" max="3" width="9.3125" style="1" bestFit="1" customWidth="1"/>
    <col min="4" max="6" width="8.89453125" style="1" bestFit="1" customWidth="1"/>
    <col min="7" max="8" width="9.3125" style="1" bestFit="1" customWidth="1"/>
    <col min="9" max="9" width="8.89453125" style="1" bestFit="1" customWidth="1"/>
    <col min="10" max="10" width="10.7890625" style="1" customWidth="1"/>
    <col min="11" max="11" width="8.89453125" style="1" bestFit="1" customWidth="1"/>
    <col min="12" max="12" width="10.68359375" style="1" customWidth="1"/>
    <col min="13" max="13" width="11.41796875" style="1" customWidth="1"/>
    <col min="14" max="15" width="8.89453125" style="1" bestFit="1" customWidth="1"/>
    <col min="16" max="16" width="9.68359375" style="1" customWidth="1"/>
    <col min="17" max="21" width="8.89453125" style="1" bestFit="1" customWidth="1"/>
    <col min="22" max="22" width="8.89453125" style="1"/>
    <col min="23" max="23" width="10.41796875" style="1" customWidth="1"/>
    <col min="24" max="16384" width="8.89453125" style="1"/>
  </cols>
  <sheetData>
    <row r="1" spans="1:23" x14ac:dyDescent="0.5">
      <c r="A1" s="1" t="s">
        <v>0</v>
      </c>
    </row>
    <row r="2" spans="1:23" x14ac:dyDescent="0.5">
      <c r="A2" s="1" t="s">
        <v>42</v>
      </c>
    </row>
    <row r="4" spans="1:23" x14ac:dyDescent="0.5">
      <c r="A4" s="15" t="s">
        <v>119</v>
      </c>
    </row>
    <row r="5" spans="1:23" x14ac:dyDescent="0.5">
      <c r="A5" s="15" t="s">
        <v>120</v>
      </c>
    </row>
    <row r="6" spans="1:23" x14ac:dyDescent="0.5">
      <c r="A6" s="1" t="s">
        <v>121</v>
      </c>
    </row>
    <row r="12" spans="1:23" ht="14.4" thickBot="1" x14ac:dyDescent="0.55000000000000004"/>
    <row r="13" spans="1:23" ht="42.3" x14ac:dyDescent="0.5">
      <c r="B13" s="2" t="s">
        <v>5</v>
      </c>
      <c r="C13" s="5" t="s">
        <v>6</v>
      </c>
      <c r="D13" s="5" t="s">
        <v>9</v>
      </c>
      <c r="E13" s="5" t="s">
        <v>7</v>
      </c>
      <c r="F13" s="5" t="s">
        <v>8</v>
      </c>
      <c r="G13" s="5" t="s">
        <v>10</v>
      </c>
      <c r="H13" s="5" t="s">
        <v>11</v>
      </c>
      <c r="I13" s="5" t="s">
        <v>12</v>
      </c>
      <c r="J13" s="5" t="s">
        <v>13</v>
      </c>
      <c r="K13" s="5" t="s">
        <v>14</v>
      </c>
      <c r="L13" s="5" t="s">
        <v>15</v>
      </c>
      <c r="M13" s="5" t="s">
        <v>16</v>
      </c>
      <c r="N13" s="5" t="s">
        <v>17</v>
      </c>
      <c r="O13" s="5" t="s">
        <v>18</v>
      </c>
      <c r="P13" s="5" t="s">
        <v>19</v>
      </c>
      <c r="Q13" s="5" t="s">
        <v>20</v>
      </c>
      <c r="R13" s="5" t="s">
        <v>21</v>
      </c>
      <c r="S13" s="5" t="s">
        <v>22</v>
      </c>
      <c r="T13" s="5" t="s">
        <v>23</v>
      </c>
      <c r="U13" s="5" t="s">
        <v>24</v>
      </c>
      <c r="V13" s="6" t="s">
        <v>26</v>
      </c>
      <c r="W13" s="7" t="s">
        <v>25</v>
      </c>
    </row>
    <row r="14" spans="1:23" ht="14.4" thickBot="1" x14ac:dyDescent="0.55000000000000004">
      <c r="B14" s="4" t="s">
        <v>39</v>
      </c>
      <c r="C14" s="10">
        <v>10.906429424503017</v>
      </c>
      <c r="D14" s="10">
        <v>4.3217779771175415</v>
      </c>
      <c r="E14" s="10">
        <v>0.18719351190724481</v>
      </c>
      <c r="F14" s="10">
        <v>4.2594620800520584</v>
      </c>
      <c r="G14" s="10">
        <v>12.295941075984636</v>
      </c>
      <c r="H14" s="10">
        <v>29.289011560642223</v>
      </c>
      <c r="I14" s="10">
        <v>5.5760886918427861</v>
      </c>
      <c r="J14" s="10">
        <v>1.2951791959258399</v>
      </c>
      <c r="K14" s="10">
        <v>6.4930980348941407</v>
      </c>
      <c r="L14" s="10">
        <v>1.7090263986314826</v>
      </c>
      <c r="M14" s="10">
        <v>1.0125838918684424</v>
      </c>
      <c r="N14" s="10">
        <v>9.6218477856413678</v>
      </c>
      <c r="O14" s="10">
        <v>3.2327105799067652</v>
      </c>
      <c r="P14" s="10">
        <v>7.5547927355096993</v>
      </c>
      <c r="Q14" s="10">
        <v>5.7624852391696714E-2</v>
      </c>
      <c r="R14" s="10">
        <v>2.6601063608893121</v>
      </c>
      <c r="S14" s="10">
        <v>2.3106971295884833</v>
      </c>
      <c r="T14" s="10">
        <v>1.2303389788742927</v>
      </c>
      <c r="U14" s="10">
        <v>8.366265498975789</v>
      </c>
      <c r="V14" s="10">
        <f>SUM(C14:U14)</f>
        <v>112.3801757651468</v>
      </c>
      <c r="W14" s="25">
        <v>4.7335836008425272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5" tint="0.79998168889431442"/>
  </sheetPr>
  <dimension ref="A1:W14"/>
  <sheetViews>
    <sheetView zoomScale="60" zoomScaleNormal="60" workbookViewId="0">
      <selection activeCell="F24" sqref="F24"/>
    </sheetView>
  </sheetViews>
  <sheetFormatPr defaultColWidth="8.89453125" defaultRowHeight="14.1" x14ac:dyDescent="0.5"/>
  <cols>
    <col min="1" max="1" width="8.89453125" style="1"/>
    <col min="2" max="2" width="35.41796875" style="1" customWidth="1"/>
    <col min="3" max="9" width="8.89453125" style="1"/>
    <col min="10" max="10" width="9" style="1" customWidth="1"/>
    <col min="11" max="11" width="8.89453125" style="1"/>
    <col min="12" max="12" width="11.1015625" style="1" customWidth="1"/>
    <col min="13" max="13" width="9.89453125" style="1" customWidth="1"/>
    <col min="14" max="14" width="8.89453125" style="1"/>
    <col min="15" max="15" width="10.3125" style="1" customWidth="1"/>
    <col min="16" max="16" width="9.5234375" style="1" customWidth="1"/>
    <col min="17" max="22" width="8.89453125" style="1"/>
    <col min="23" max="23" width="10.3125" style="1" customWidth="1"/>
    <col min="24" max="16384" width="8.89453125" style="1"/>
  </cols>
  <sheetData>
    <row r="1" spans="1:23" x14ac:dyDescent="0.5">
      <c r="A1" s="1" t="s">
        <v>0</v>
      </c>
    </row>
    <row r="2" spans="1:23" x14ac:dyDescent="0.5">
      <c r="A2" s="1" t="s">
        <v>41</v>
      </c>
    </row>
    <row r="4" spans="1:23" x14ac:dyDescent="0.5">
      <c r="A4" s="1" t="s">
        <v>71</v>
      </c>
    </row>
    <row r="5" spans="1:23" x14ac:dyDescent="0.5">
      <c r="A5" s="1" t="s">
        <v>72</v>
      </c>
    </row>
    <row r="6" spans="1:23" x14ac:dyDescent="0.5">
      <c r="A6" s="15" t="s">
        <v>73</v>
      </c>
    </row>
    <row r="7" spans="1:23" x14ac:dyDescent="0.5">
      <c r="A7" s="1" t="s">
        <v>95</v>
      </c>
    </row>
    <row r="12" spans="1:23" ht="14.4" thickBot="1" x14ac:dyDescent="0.55000000000000004"/>
    <row r="13" spans="1:23" ht="42.3" x14ac:dyDescent="0.5">
      <c r="B13" s="2" t="s">
        <v>5</v>
      </c>
      <c r="C13" s="39" t="s">
        <v>6</v>
      </c>
      <c r="D13" s="39" t="s">
        <v>9</v>
      </c>
      <c r="E13" s="39" t="s">
        <v>7</v>
      </c>
      <c r="F13" s="39" t="s">
        <v>8</v>
      </c>
      <c r="G13" s="39" t="s">
        <v>10</v>
      </c>
      <c r="H13" s="39" t="s">
        <v>11</v>
      </c>
      <c r="I13" s="39" t="s">
        <v>12</v>
      </c>
      <c r="J13" s="39" t="s">
        <v>13</v>
      </c>
      <c r="K13" s="39" t="s">
        <v>14</v>
      </c>
      <c r="L13" s="39" t="s">
        <v>15</v>
      </c>
      <c r="M13" s="39" t="s">
        <v>16</v>
      </c>
      <c r="N13" s="39" t="s">
        <v>17</v>
      </c>
      <c r="O13" s="39" t="s">
        <v>18</v>
      </c>
      <c r="P13" s="39" t="s">
        <v>19</v>
      </c>
      <c r="Q13" s="39" t="s">
        <v>20</v>
      </c>
      <c r="R13" s="39" t="s">
        <v>21</v>
      </c>
      <c r="S13" s="39" t="s">
        <v>22</v>
      </c>
      <c r="T13" s="39" t="s">
        <v>23</v>
      </c>
      <c r="U13" s="39" t="s">
        <v>24</v>
      </c>
      <c r="V13" s="6" t="s">
        <v>26</v>
      </c>
      <c r="W13" s="7" t="s">
        <v>25</v>
      </c>
    </row>
    <row r="14" spans="1:23" ht="14.4" thickBot="1" x14ac:dyDescent="0.55000000000000004">
      <c r="B14" s="40" t="s">
        <v>40</v>
      </c>
      <c r="C14" s="41">
        <v>0.85258256836230317</v>
      </c>
      <c r="D14" s="41">
        <v>0.19106870896793043</v>
      </c>
      <c r="E14" s="41">
        <v>0.1187230756055927</v>
      </c>
      <c r="F14" s="41">
        <v>8.9101866775568569E-2</v>
      </c>
      <c r="G14" s="41">
        <v>0.32372884127504925</v>
      </c>
      <c r="H14" s="41">
        <v>4.711757539686305</v>
      </c>
      <c r="I14" s="41">
        <v>0.38185947093611539</v>
      </c>
      <c r="J14" s="41">
        <v>0.38316979250634431</v>
      </c>
      <c r="K14" s="41">
        <v>0.17860080069363077</v>
      </c>
      <c r="L14" s="41">
        <v>0.12690265874096129</v>
      </c>
      <c r="M14" s="41">
        <v>6.5555785225696842E-2</v>
      </c>
      <c r="N14" s="41">
        <v>0.86060332464067424</v>
      </c>
      <c r="O14" s="41">
        <v>0.15751653542721947</v>
      </c>
      <c r="P14" s="41">
        <v>0.28370447331169224</v>
      </c>
      <c r="Q14" s="41">
        <v>6.2220421228750419E-2</v>
      </c>
      <c r="R14" s="41">
        <v>0.10129182805012273</v>
      </c>
      <c r="S14" s="41">
        <v>0.8270511510999633</v>
      </c>
      <c r="T14" s="41">
        <v>8.1716417925187218E-2</v>
      </c>
      <c r="U14" s="41">
        <v>0.1459618815806551</v>
      </c>
      <c r="V14" s="31">
        <f>SUM(C14:U14)</f>
        <v>9.9431171420397639</v>
      </c>
      <c r="W14" s="25">
        <v>0.7120605066338106</v>
      </c>
    </row>
  </sheetData>
  <pageMargins left="0.7" right="0.7" top="0.75" bottom="0.75" header="0.3" footer="0.3"/>
  <pageSetup paperSize="9" orientation="portrait" horizontalDpi="0"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5" tint="0.79998168889431442"/>
  </sheetPr>
  <dimension ref="A1:W26"/>
  <sheetViews>
    <sheetView zoomScale="60" zoomScaleNormal="60" workbookViewId="0">
      <selection activeCell="D28" sqref="D28"/>
    </sheetView>
  </sheetViews>
  <sheetFormatPr defaultColWidth="8.89453125" defaultRowHeight="14.1" x14ac:dyDescent="0.5"/>
  <cols>
    <col min="1" max="1" width="8.89453125" style="1"/>
    <col min="2" max="2" width="26.3125" style="1" customWidth="1"/>
    <col min="3" max="7" width="8.89453125" style="1"/>
    <col min="8" max="8" width="9.5234375" style="1" bestFit="1" customWidth="1"/>
    <col min="9" max="9" width="8.89453125" style="1"/>
    <col min="10" max="10" width="9.5234375" style="1" bestFit="1" customWidth="1"/>
    <col min="11" max="11" width="8.89453125" style="1"/>
    <col min="12" max="12" width="9.20703125" style="1" customWidth="1"/>
    <col min="13" max="13" width="10.3125" style="1" customWidth="1"/>
    <col min="14" max="15" width="8.89453125" style="1"/>
    <col min="16" max="16" width="10.1015625" style="1" customWidth="1"/>
    <col min="17" max="22" width="8.89453125" style="1"/>
    <col min="23" max="23" width="11.41796875" style="1" customWidth="1"/>
    <col min="24" max="16384" width="8.89453125" style="1"/>
  </cols>
  <sheetData>
    <row r="1" spans="1:23" x14ac:dyDescent="0.5">
      <c r="A1" s="1" t="s">
        <v>0</v>
      </c>
    </row>
    <row r="2" spans="1:23" x14ac:dyDescent="0.5">
      <c r="A2" s="1" t="s">
        <v>41</v>
      </c>
    </row>
    <row r="4" spans="1:23" x14ac:dyDescent="0.5">
      <c r="A4" s="1" t="s">
        <v>87</v>
      </c>
    </row>
    <row r="5" spans="1:23" x14ac:dyDescent="0.5">
      <c r="A5" s="15" t="s">
        <v>160</v>
      </c>
    </row>
    <row r="6" spans="1:23" x14ac:dyDescent="0.5">
      <c r="A6" s="15" t="s">
        <v>123</v>
      </c>
    </row>
    <row r="7" spans="1:23" x14ac:dyDescent="0.5">
      <c r="A7" s="1" t="s">
        <v>88</v>
      </c>
    </row>
    <row r="8" spans="1:23" x14ac:dyDescent="0.5">
      <c r="A8" s="1" t="s">
        <v>89</v>
      </c>
    </row>
    <row r="11" spans="1:23" ht="14.4" thickBot="1" x14ac:dyDescent="0.55000000000000004"/>
    <row r="12" spans="1:23" ht="14.4" thickBot="1" x14ac:dyDescent="0.55000000000000004">
      <c r="B12" s="26" t="s">
        <v>83</v>
      </c>
    </row>
    <row r="13" spans="1:23" ht="42.3" x14ac:dyDescent="0.5">
      <c r="B13" s="2" t="s">
        <v>5</v>
      </c>
      <c r="C13" s="5" t="s">
        <v>6</v>
      </c>
      <c r="D13" s="5" t="s">
        <v>9</v>
      </c>
      <c r="E13" s="5" t="s">
        <v>7</v>
      </c>
      <c r="F13" s="5" t="s">
        <v>8</v>
      </c>
      <c r="G13" s="5" t="s">
        <v>10</v>
      </c>
      <c r="H13" s="5" t="s">
        <v>11</v>
      </c>
      <c r="I13" s="5" t="s">
        <v>12</v>
      </c>
      <c r="J13" s="5" t="s">
        <v>13</v>
      </c>
      <c r="K13" s="5" t="s">
        <v>14</v>
      </c>
      <c r="L13" s="5" t="s">
        <v>15</v>
      </c>
      <c r="M13" s="5" t="s">
        <v>16</v>
      </c>
      <c r="N13" s="5" t="s">
        <v>17</v>
      </c>
      <c r="O13" s="5" t="s">
        <v>18</v>
      </c>
      <c r="P13" s="5" t="s">
        <v>19</v>
      </c>
      <c r="Q13" s="5" t="s">
        <v>20</v>
      </c>
      <c r="R13" s="5" t="s">
        <v>21</v>
      </c>
      <c r="S13" s="5" t="s">
        <v>22</v>
      </c>
      <c r="T13" s="5" t="s">
        <v>23</v>
      </c>
      <c r="U13" s="5" t="s">
        <v>24</v>
      </c>
      <c r="V13" s="6" t="s">
        <v>26</v>
      </c>
      <c r="W13" s="7" t="s">
        <v>25</v>
      </c>
    </row>
    <row r="14" spans="1:23" ht="14.4" thickBot="1" x14ac:dyDescent="0.55000000000000004">
      <c r="B14" s="4" t="s">
        <v>161</v>
      </c>
      <c r="C14" s="10">
        <v>18.919241963282168</v>
      </c>
      <c r="D14" s="10">
        <v>5.2227832904769231</v>
      </c>
      <c r="E14" s="10">
        <v>4.7290076652962449</v>
      </c>
      <c r="F14" s="10">
        <v>5.4369685371982435</v>
      </c>
      <c r="G14" s="10">
        <v>5.2021253036405906</v>
      </c>
      <c r="H14" s="10">
        <v>86.786684376834373</v>
      </c>
      <c r="I14" s="10">
        <v>10.057297528110476</v>
      </c>
      <c r="J14" s="10">
        <v>7.8879040566584804</v>
      </c>
      <c r="K14" s="10">
        <v>2.8416692402522599</v>
      </c>
      <c r="L14" s="10">
        <v>1.7335381477220733</v>
      </c>
      <c r="M14" s="10">
        <v>0.78210786990484027</v>
      </c>
      <c r="N14" s="10">
        <v>32.942775432731409</v>
      </c>
      <c r="O14" s="10">
        <v>2.7125896577721575</v>
      </c>
      <c r="P14" s="10">
        <v>7.1612184492359869</v>
      </c>
      <c r="Q14" s="10">
        <v>0.81934788604590536</v>
      </c>
      <c r="R14" s="10">
        <v>1.4306121549425308</v>
      </c>
      <c r="S14" s="10">
        <v>54.118025431670333</v>
      </c>
      <c r="T14" s="10">
        <v>1.1289561235293222</v>
      </c>
      <c r="U14" s="10">
        <v>3.4313283799360548</v>
      </c>
      <c r="V14" s="10">
        <f>SUM(C14:U14)</f>
        <v>253.34418149524035</v>
      </c>
      <c r="W14" s="25">
        <v>11.481578366172981</v>
      </c>
    </row>
    <row r="16" spans="1:23" ht="14.4" thickBot="1" x14ac:dyDescent="0.55000000000000004"/>
    <row r="17" spans="2:23" ht="14.4" thickBot="1" x14ac:dyDescent="0.55000000000000004">
      <c r="B17" s="26" t="s">
        <v>84</v>
      </c>
    </row>
    <row r="18" spans="2:23" ht="42.3" x14ac:dyDescent="0.5">
      <c r="B18" s="2" t="s">
        <v>5</v>
      </c>
      <c r="C18" s="5" t="s">
        <v>6</v>
      </c>
      <c r="D18" s="5" t="s">
        <v>9</v>
      </c>
      <c r="E18" s="5" t="s">
        <v>7</v>
      </c>
      <c r="F18" s="5" t="s">
        <v>8</v>
      </c>
      <c r="G18" s="5" t="s">
        <v>10</v>
      </c>
      <c r="H18" s="5" t="s">
        <v>11</v>
      </c>
      <c r="I18" s="5" t="s">
        <v>12</v>
      </c>
      <c r="J18" s="5" t="s">
        <v>13</v>
      </c>
      <c r="K18" s="5" t="s">
        <v>14</v>
      </c>
      <c r="L18" s="5" t="s">
        <v>15</v>
      </c>
      <c r="M18" s="5" t="s">
        <v>16</v>
      </c>
      <c r="N18" s="5" t="s">
        <v>17</v>
      </c>
      <c r="O18" s="5" t="s">
        <v>18</v>
      </c>
      <c r="P18" s="5" t="s">
        <v>19</v>
      </c>
      <c r="Q18" s="5" t="s">
        <v>20</v>
      </c>
      <c r="R18" s="5" t="s">
        <v>21</v>
      </c>
      <c r="S18" s="5" t="s">
        <v>22</v>
      </c>
      <c r="T18" s="5" t="s">
        <v>23</v>
      </c>
      <c r="U18" s="5" t="s">
        <v>24</v>
      </c>
      <c r="V18" s="6" t="s">
        <v>26</v>
      </c>
      <c r="W18" s="7" t="s">
        <v>25</v>
      </c>
    </row>
    <row r="19" spans="2:23" ht="14.4" thickBot="1" x14ac:dyDescent="0.55000000000000004">
      <c r="B19" s="4" t="s">
        <v>161</v>
      </c>
      <c r="C19" s="10">
        <v>20.537575034564583</v>
      </c>
      <c r="D19" s="10">
        <v>1.0720086393088555</v>
      </c>
      <c r="E19" s="10"/>
      <c r="F19" s="10"/>
      <c r="G19" s="10"/>
      <c r="H19" s="10">
        <v>125.51610613767005</v>
      </c>
      <c r="I19" s="10"/>
      <c r="J19" s="10">
        <v>33.367006158653552</v>
      </c>
      <c r="K19" s="10"/>
      <c r="L19" s="10"/>
      <c r="M19" s="10"/>
      <c r="N19" s="10"/>
      <c r="O19" s="10"/>
      <c r="P19" s="10"/>
      <c r="Q19" s="10"/>
      <c r="R19" s="10"/>
      <c r="S19" s="10"/>
      <c r="T19" s="10"/>
      <c r="U19" s="10"/>
      <c r="V19" s="10">
        <f>SUM(C19:U19)</f>
        <v>180.49269597019702</v>
      </c>
      <c r="W19" s="25">
        <v>21.271037207338182</v>
      </c>
    </row>
    <row r="26" spans="2:23" x14ac:dyDescent="0.5">
      <c r="H26" s="28"/>
      <c r="I26" s="28"/>
      <c r="J26" s="28"/>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5" tint="0.79998168889431442"/>
  </sheetPr>
  <dimension ref="A1:W30"/>
  <sheetViews>
    <sheetView zoomScale="60" zoomScaleNormal="60" workbookViewId="0">
      <selection activeCell="V28" sqref="V28"/>
    </sheetView>
  </sheetViews>
  <sheetFormatPr defaultColWidth="8.89453125" defaultRowHeight="14.1" x14ac:dyDescent="0.5"/>
  <cols>
    <col min="1" max="1" width="8.89453125" style="1"/>
    <col min="2" max="2" width="28.5234375" style="1" customWidth="1"/>
    <col min="3" max="11" width="8.89453125" style="1"/>
    <col min="12" max="12" width="10.3125" style="1" customWidth="1"/>
    <col min="13" max="13" width="9.89453125" style="1" customWidth="1"/>
    <col min="14" max="14" width="8.89453125" style="1"/>
    <col min="15" max="15" width="8.89453125" style="1" customWidth="1"/>
    <col min="16" max="16" width="11" style="1" customWidth="1"/>
    <col min="17" max="22" width="8.89453125" style="1"/>
    <col min="23" max="23" width="10.1015625" style="1" customWidth="1"/>
    <col min="24" max="16384" width="8.89453125" style="1"/>
  </cols>
  <sheetData>
    <row r="1" spans="1:23" x14ac:dyDescent="0.5">
      <c r="A1" s="1" t="s">
        <v>0</v>
      </c>
    </row>
    <row r="2" spans="1:23" x14ac:dyDescent="0.5">
      <c r="A2" s="1" t="s">
        <v>42</v>
      </c>
    </row>
    <row r="4" spans="1:23" x14ac:dyDescent="0.5">
      <c r="A4" s="1" t="s">
        <v>96</v>
      </c>
    </row>
    <row r="5" spans="1:23" x14ac:dyDescent="0.5">
      <c r="A5" s="1" t="s">
        <v>97</v>
      </c>
    </row>
    <row r="6" spans="1:23" x14ac:dyDescent="0.5">
      <c r="A6" s="1" t="s">
        <v>99</v>
      </c>
    </row>
    <row r="7" spans="1:23" x14ac:dyDescent="0.5">
      <c r="A7" s="1" t="s">
        <v>100</v>
      </c>
    </row>
    <row r="8" spans="1:23" x14ac:dyDescent="0.5">
      <c r="A8" s="1" t="s">
        <v>101</v>
      </c>
    </row>
    <row r="9" spans="1:23" x14ac:dyDescent="0.5">
      <c r="A9" s="1" t="s">
        <v>98</v>
      </c>
    </row>
    <row r="10" spans="1:23" x14ac:dyDescent="0.5">
      <c r="A10" s="1" t="s">
        <v>102</v>
      </c>
    </row>
    <row r="11" spans="1:23" ht="14.4" thickBot="1" x14ac:dyDescent="0.55000000000000004"/>
    <row r="12" spans="1:23" ht="14.4" thickBot="1" x14ac:dyDescent="0.55000000000000004">
      <c r="B12" s="26" t="s">
        <v>83</v>
      </c>
    </row>
    <row r="13" spans="1:23" ht="42.3" x14ac:dyDescent="0.5">
      <c r="B13" s="2" t="s">
        <v>5</v>
      </c>
      <c r="C13" s="5" t="s">
        <v>6</v>
      </c>
      <c r="D13" s="5" t="s">
        <v>9</v>
      </c>
      <c r="E13" s="5" t="s">
        <v>7</v>
      </c>
      <c r="F13" s="5" t="s">
        <v>8</v>
      </c>
      <c r="G13" s="5" t="s">
        <v>10</v>
      </c>
      <c r="H13" s="5" t="s">
        <v>11</v>
      </c>
      <c r="I13" s="5" t="s">
        <v>12</v>
      </c>
      <c r="J13" s="5" t="s">
        <v>13</v>
      </c>
      <c r="K13" s="5" t="s">
        <v>14</v>
      </c>
      <c r="L13" s="5" t="s">
        <v>15</v>
      </c>
      <c r="M13" s="5" t="s">
        <v>16</v>
      </c>
      <c r="N13" s="5" t="s">
        <v>17</v>
      </c>
      <c r="O13" s="5" t="s">
        <v>18</v>
      </c>
      <c r="P13" s="5" t="s">
        <v>19</v>
      </c>
      <c r="Q13" s="5" t="s">
        <v>20</v>
      </c>
      <c r="R13" s="5" t="s">
        <v>21</v>
      </c>
      <c r="S13" s="5" t="s">
        <v>22</v>
      </c>
      <c r="T13" s="5" t="s">
        <v>23</v>
      </c>
      <c r="U13" s="5" t="s">
        <v>24</v>
      </c>
      <c r="V13" s="6" t="s">
        <v>26</v>
      </c>
      <c r="W13" s="7" t="s">
        <v>25</v>
      </c>
    </row>
    <row r="14" spans="1:23" x14ac:dyDescent="0.5">
      <c r="B14" s="3" t="s">
        <v>44</v>
      </c>
      <c r="C14" s="17">
        <v>6.6853172999249049</v>
      </c>
      <c r="D14" s="17">
        <v>2.0300202934900913</v>
      </c>
      <c r="E14" s="17">
        <v>1.7506661472865177</v>
      </c>
      <c r="F14" s="17">
        <v>0.95575602559932504</v>
      </c>
      <c r="G14" s="17">
        <v>2.1972267874289408</v>
      </c>
      <c r="H14" s="17">
        <v>23.532883746388169</v>
      </c>
      <c r="I14" s="17">
        <v>4.5541271697220775</v>
      </c>
      <c r="J14" s="17">
        <v>4.647379499561584</v>
      </c>
      <c r="K14" s="17">
        <v>1.2752169256480841</v>
      </c>
      <c r="L14" s="17">
        <v>1.7995060089376314</v>
      </c>
      <c r="M14" s="17">
        <v>0.64825803765540435</v>
      </c>
      <c r="N14" s="17">
        <v>9.7426340887534515</v>
      </c>
      <c r="O14" s="17">
        <v>1.1887815231206464</v>
      </c>
      <c r="P14" s="17">
        <v>2.6679539293263934</v>
      </c>
      <c r="Q14" s="17">
        <v>0.70599048207447301</v>
      </c>
      <c r="R14" s="17">
        <v>1.2101427640739928</v>
      </c>
      <c r="S14" s="17">
        <v>11.948432909965682</v>
      </c>
      <c r="T14" s="17">
        <v>1.1850134050392236</v>
      </c>
      <c r="U14" s="17">
        <v>1.4344789738989434</v>
      </c>
      <c r="V14" s="17">
        <f>SUM(C14:U14)</f>
        <v>80.159786017895541</v>
      </c>
      <c r="W14" s="21">
        <v>6.8148270236060915</v>
      </c>
    </row>
    <row r="15" spans="1:23" x14ac:dyDescent="0.5">
      <c r="B15" s="3" t="s">
        <v>45</v>
      </c>
      <c r="C15" s="17">
        <v>0.30352877768394076</v>
      </c>
      <c r="D15" s="17">
        <v>3.9911299183187074E-2</v>
      </c>
      <c r="E15" s="17">
        <v>1.7586619205797641E-2</v>
      </c>
      <c r="F15" s="17">
        <v>1.3939002681163767E-2</v>
      </c>
      <c r="G15" s="17">
        <v>9.6962079314777419E-2</v>
      </c>
      <c r="H15" s="17">
        <v>1.1442781941356299</v>
      </c>
      <c r="I15" s="17">
        <v>8.8773525273188894E-2</v>
      </c>
      <c r="J15" s="17">
        <v>0.3300471902735021</v>
      </c>
      <c r="K15" s="17">
        <v>3.4113614068598162E-2</v>
      </c>
      <c r="L15" s="17">
        <v>3.4843733452204373E-2</v>
      </c>
      <c r="M15" s="17">
        <v>1.1490065209600907E-2</v>
      </c>
      <c r="N15" s="17">
        <v>0.38486103632790913</v>
      </c>
      <c r="O15" s="17">
        <v>2.7818707867857055E-2</v>
      </c>
      <c r="P15" s="17">
        <v>3.7495334419959621E-2</v>
      </c>
      <c r="Q15" s="17">
        <v>3.0016086709164488E-2</v>
      </c>
      <c r="R15" s="17">
        <v>2.1657614125689652E-2</v>
      </c>
      <c r="S15" s="17">
        <v>0.11821587548537921</v>
      </c>
      <c r="T15" s="17">
        <v>2.7431882392779511E-2</v>
      </c>
      <c r="U15" s="17">
        <v>3.1848439895818183E-2</v>
      </c>
      <c r="V15" s="17">
        <f t="shared" ref="V15:V17" si="0">SUM(C15:U15)</f>
        <v>2.7948190777061481</v>
      </c>
      <c r="W15" s="21">
        <v>0.28093076328369321</v>
      </c>
    </row>
    <row r="16" spans="1:23" x14ac:dyDescent="0.5">
      <c r="B16" s="3" t="s">
        <v>46</v>
      </c>
      <c r="C16" s="17">
        <v>35.607152262051692</v>
      </c>
      <c r="D16" s="17">
        <v>6.2450323974082081E-2</v>
      </c>
      <c r="E16" s="17" t="s">
        <v>105</v>
      </c>
      <c r="F16" s="17">
        <v>2.6844700416954262E-2</v>
      </c>
      <c r="G16" s="17">
        <v>0.14212778977681784</v>
      </c>
      <c r="H16" s="17">
        <v>138.45771028061645</v>
      </c>
      <c r="I16" s="17">
        <v>0.59549479269258487</v>
      </c>
      <c r="J16" s="17">
        <v>5.7720406767458599</v>
      </c>
      <c r="K16" s="17">
        <v>9.4323614110871132E-2</v>
      </c>
      <c r="L16" s="17">
        <v>2.1018977105831533</v>
      </c>
      <c r="M16" s="17">
        <v>3.6517078633709302E-2</v>
      </c>
      <c r="N16" s="17">
        <v>3.9176555075593962</v>
      </c>
      <c r="O16" s="17">
        <v>1.8956414686825054</v>
      </c>
      <c r="P16" s="17">
        <v>6.9157188624910004</v>
      </c>
      <c r="Q16" s="17">
        <v>2.6186128989680826E-2</v>
      </c>
      <c r="R16" s="17">
        <v>3.8945464362850978E-2</v>
      </c>
      <c r="S16" s="17">
        <v>33.232334899877543</v>
      </c>
      <c r="T16" s="17">
        <v>2.6979481641468683E-2</v>
      </c>
      <c r="U16" s="17">
        <v>0.10718147156227502</v>
      </c>
      <c r="V16" s="17">
        <f t="shared" si="0"/>
        <v>229.0572025147689</v>
      </c>
      <c r="W16" s="21">
        <v>32.369500420451594</v>
      </c>
    </row>
    <row r="17" spans="2:23" x14ac:dyDescent="0.5">
      <c r="B17" s="3" t="s">
        <v>47</v>
      </c>
      <c r="C17" s="17">
        <v>17.887136349566301</v>
      </c>
      <c r="D17" s="17">
        <v>5.6724793215392957</v>
      </c>
      <c r="E17" s="17">
        <v>4.2339289632801709</v>
      </c>
      <c r="F17" s="17">
        <v>1.5608997327704393</v>
      </c>
      <c r="G17" s="17">
        <v>4.0828458845413156</v>
      </c>
      <c r="H17" s="17">
        <v>40.642442106783392</v>
      </c>
      <c r="I17" s="17">
        <v>9.3152490854341412</v>
      </c>
      <c r="J17" s="17">
        <v>8.4073511056202097</v>
      </c>
      <c r="K17" s="17">
        <v>2.1383793638311301</v>
      </c>
      <c r="L17" s="17">
        <v>2.624042825100672</v>
      </c>
      <c r="M17" s="17">
        <v>1.7126518829169086</v>
      </c>
      <c r="N17" s="17">
        <v>10.928312599753269</v>
      </c>
      <c r="O17" s="17">
        <v>3.7942339651171739</v>
      </c>
      <c r="P17" s="17">
        <v>5.5451096967195497</v>
      </c>
      <c r="Q17" s="17">
        <v>1.6784463661149656</v>
      </c>
      <c r="R17" s="17">
        <v>1.9416845641518496</v>
      </c>
      <c r="S17" s="17">
        <v>13.040214468537904</v>
      </c>
      <c r="T17" s="17">
        <v>2.6232722024849395</v>
      </c>
      <c r="U17" s="17">
        <v>1.8797124570574286</v>
      </c>
      <c r="V17" s="17">
        <f t="shared" si="0"/>
        <v>139.70839294132108</v>
      </c>
      <c r="W17" s="21">
        <v>15.766285474981867</v>
      </c>
    </row>
    <row r="18" spans="2:23" ht="14.4" thickBot="1" x14ac:dyDescent="0.55000000000000004">
      <c r="B18" s="4" t="s">
        <v>48</v>
      </c>
      <c r="C18" s="18">
        <f>SUM(C14:C17)</f>
        <v>60.483134689226844</v>
      </c>
      <c r="D18" s="18">
        <f t="shared" ref="D18:U18" si="1">SUM(D14:D17)</f>
        <v>7.804861238186656</v>
      </c>
      <c r="E18" s="18">
        <f t="shared" si="1"/>
        <v>6.0021817297724862</v>
      </c>
      <c r="F18" s="18">
        <f t="shared" si="1"/>
        <v>2.5574394614678821</v>
      </c>
      <c r="G18" s="18">
        <f t="shared" si="1"/>
        <v>6.5191625410618519</v>
      </c>
      <c r="H18" s="18">
        <f t="shared" si="1"/>
        <v>203.77731432792365</v>
      </c>
      <c r="I18" s="18">
        <f t="shared" si="1"/>
        <v>14.553644573121993</v>
      </c>
      <c r="J18" s="18">
        <f t="shared" si="1"/>
        <v>19.156818472201156</v>
      </c>
      <c r="K18" s="18">
        <f t="shared" si="1"/>
        <v>3.5420335176586839</v>
      </c>
      <c r="L18" s="18">
        <f t="shared" si="1"/>
        <v>6.5602902780736612</v>
      </c>
      <c r="M18" s="18">
        <f t="shared" si="1"/>
        <v>2.4089170644156233</v>
      </c>
      <c r="N18" s="18">
        <f t="shared" si="1"/>
        <v>24.973463232394025</v>
      </c>
      <c r="O18" s="18">
        <f t="shared" si="1"/>
        <v>6.9064756647881831</v>
      </c>
      <c r="P18" s="18">
        <f t="shared" si="1"/>
        <v>15.166277822956904</v>
      </c>
      <c r="Q18" s="18">
        <f t="shared" si="1"/>
        <v>2.440639063888284</v>
      </c>
      <c r="R18" s="18">
        <f t="shared" si="1"/>
        <v>3.2124304067143834</v>
      </c>
      <c r="S18" s="18">
        <f t="shared" si="1"/>
        <v>58.339198153866512</v>
      </c>
      <c r="T18" s="18">
        <f t="shared" si="1"/>
        <v>3.8626969715584112</v>
      </c>
      <c r="U18" s="18">
        <f t="shared" si="1"/>
        <v>3.4532213424144649</v>
      </c>
      <c r="V18" s="18">
        <f t="shared" ref="V18" si="2">SUM(V14:V17)</f>
        <v>451.72020055169173</v>
      </c>
      <c r="W18" s="20">
        <f t="shared" ref="W18" si="3">SUM(W14:W17)</f>
        <v>55.231543682323249</v>
      </c>
    </row>
    <row r="20" spans="2:23" ht="14.4" thickBot="1" x14ac:dyDescent="0.55000000000000004"/>
    <row r="21" spans="2:23" ht="14.4" thickBot="1" x14ac:dyDescent="0.55000000000000004">
      <c r="B21" s="26" t="s">
        <v>84</v>
      </c>
    </row>
    <row r="22" spans="2:23" ht="42.3" x14ac:dyDescent="0.5">
      <c r="B22" s="2" t="s">
        <v>5</v>
      </c>
      <c r="C22" s="5" t="s">
        <v>6</v>
      </c>
      <c r="D22" s="5" t="s">
        <v>9</v>
      </c>
      <c r="E22" s="5" t="s">
        <v>7</v>
      </c>
      <c r="F22" s="5" t="s">
        <v>8</v>
      </c>
      <c r="G22" s="5" t="s">
        <v>10</v>
      </c>
      <c r="H22" s="5" t="s">
        <v>11</v>
      </c>
      <c r="I22" s="5" t="s">
        <v>12</v>
      </c>
      <c r="J22" s="5" t="s">
        <v>13</v>
      </c>
      <c r="K22" s="5" t="s">
        <v>14</v>
      </c>
      <c r="L22" s="5" t="s">
        <v>15</v>
      </c>
      <c r="M22" s="5" t="s">
        <v>16</v>
      </c>
      <c r="N22" s="5" t="s">
        <v>17</v>
      </c>
      <c r="O22" s="5" t="s">
        <v>18</v>
      </c>
      <c r="P22" s="5" t="s">
        <v>19</v>
      </c>
      <c r="Q22" s="5" t="s">
        <v>20</v>
      </c>
      <c r="R22" s="5" t="s">
        <v>21</v>
      </c>
      <c r="S22" s="5" t="s">
        <v>22</v>
      </c>
      <c r="T22" s="5" t="s">
        <v>23</v>
      </c>
      <c r="U22" s="5" t="s">
        <v>24</v>
      </c>
      <c r="V22" s="6" t="s">
        <v>26</v>
      </c>
      <c r="W22" s="7" t="s">
        <v>25</v>
      </c>
    </row>
    <row r="23" spans="2:23" x14ac:dyDescent="0.5">
      <c r="B23" s="3" t="s">
        <v>44</v>
      </c>
      <c r="C23" s="17">
        <f>C14</f>
        <v>6.6853172999249049</v>
      </c>
      <c r="D23" s="17">
        <f t="shared" ref="D23:U23" si="4">D14</f>
        <v>2.0300202934900913</v>
      </c>
      <c r="E23" s="17">
        <f t="shared" si="4"/>
        <v>1.7506661472865177</v>
      </c>
      <c r="F23" s="17">
        <f t="shared" si="4"/>
        <v>0.95575602559932504</v>
      </c>
      <c r="G23" s="17">
        <f t="shared" si="4"/>
        <v>2.1972267874289408</v>
      </c>
      <c r="H23" s="17">
        <f t="shared" si="4"/>
        <v>23.532883746388169</v>
      </c>
      <c r="I23" s="17">
        <f t="shared" si="4"/>
        <v>4.5541271697220775</v>
      </c>
      <c r="J23" s="17">
        <f t="shared" si="4"/>
        <v>4.647379499561584</v>
      </c>
      <c r="K23" s="17">
        <f t="shared" si="4"/>
        <v>1.2752169256480841</v>
      </c>
      <c r="L23" s="17">
        <f t="shared" si="4"/>
        <v>1.7995060089376314</v>
      </c>
      <c r="M23" s="17">
        <f t="shared" si="4"/>
        <v>0.64825803765540435</v>
      </c>
      <c r="N23" s="17">
        <f t="shared" si="4"/>
        <v>9.7426340887534515</v>
      </c>
      <c r="O23" s="17">
        <f t="shared" si="4"/>
        <v>1.1887815231206464</v>
      </c>
      <c r="P23" s="17">
        <f t="shared" si="4"/>
        <v>2.6679539293263934</v>
      </c>
      <c r="Q23" s="17">
        <f t="shared" si="4"/>
        <v>0.70599048207447301</v>
      </c>
      <c r="R23" s="17">
        <f t="shared" si="4"/>
        <v>1.2101427640739928</v>
      </c>
      <c r="S23" s="17">
        <f t="shared" si="4"/>
        <v>11.948432909965682</v>
      </c>
      <c r="T23" s="17">
        <f t="shared" si="4"/>
        <v>1.1850134050392236</v>
      </c>
      <c r="U23" s="17">
        <f t="shared" si="4"/>
        <v>1.4344789738989434</v>
      </c>
      <c r="V23" s="17">
        <f>SUM(C23:U23)</f>
        <v>80.159786017895541</v>
      </c>
      <c r="W23" s="21">
        <f>W14</f>
        <v>6.8148270236060915</v>
      </c>
    </row>
    <row r="24" spans="2:23" x14ac:dyDescent="0.5">
      <c r="B24" s="3" t="s">
        <v>45</v>
      </c>
      <c r="C24" s="17">
        <f>C15</f>
        <v>0.30352877768394076</v>
      </c>
      <c r="D24" s="17">
        <f t="shared" ref="D24:U24" si="5">D15</f>
        <v>3.9911299183187074E-2</v>
      </c>
      <c r="E24" s="17">
        <f t="shared" si="5"/>
        <v>1.7586619205797641E-2</v>
      </c>
      <c r="F24" s="17">
        <f t="shared" si="5"/>
        <v>1.3939002681163767E-2</v>
      </c>
      <c r="G24" s="17">
        <f t="shared" si="5"/>
        <v>9.6962079314777419E-2</v>
      </c>
      <c r="H24" s="17">
        <f t="shared" si="5"/>
        <v>1.1442781941356299</v>
      </c>
      <c r="I24" s="17">
        <f t="shared" si="5"/>
        <v>8.8773525273188894E-2</v>
      </c>
      <c r="J24" s="17">
        <f t="shared" si="5"/>
        <v>0.3300471902735021</v>
      </c>
      <c r="K24" s="17">
        <f t="shared" si="5"/>
        <v>3.4113614068598162E-2</v>
      </c>
      <c r="L24" s="17">
        <f t="shared" si="5"/>
        <v>3.4843733452204373E-2</v>
      </c>
      <c r="M24" s="17">
        <f t="shared" si="5"/>
        <v>1.1490065209600907E-2</v>
      </c>
      <c r="N24" s="17">
        <f t="shared" si="5"/>
        <v>0.38486103632790913</v>
      </c>
      <c r="O24" s="17">
        <f t="shared" si="5"/>
        <v>2.7818707867857055E-2</v>
      </c>
      <c r="P24" s="17">
        <f t="shared" si="5"/>
        <v>3.7495334419959621E-2</v>
      </c>
      <c r="Q24" s="17">
        <f t="shared" si="5"/>
        <v>3.0016086709164488E-2</v>
      </c>
      <c r="R24" s="17">
        <f t="shared" si="5"/>
        <v>2.1657614125689652E-2</v>
      </c>
      <c r="S24" s="17">
        <f t="shared" si="5"/>
        <v>0.11821587548537921</v>
      </c>
      <c r="T24" s="17">
        <f t="shared" si="5"/>
        <v>2.7431882392779511E-2</v>
      </c>
      <c r="U24" s="17">
        <f t="shared" si="5"/>
        <v>3.1848439895818183E-2</v>
      </c>
      <c r="V24" s="17">
        <f t="shared" ref="V24:V26" si="6">SUM(C24:U24)</f>
        <v>2.7948190777061481</v>
      </c>
      <c r="W24" s="21">
        <f>W15</f>
        <v>0.28093076328369321</v>
      </c>
    </row>
    <row r="25" spans="2:23" x14ac:dyDescent="0.5">
      <c r="B25" s="3" t="s">
        <v>46</v>
      </c>
      <c r="C25" s="17">
        <f>C16</f>
        <v>35.607152262051692</v>
      </c>
      <c r="D25" s="17">
        <f t="shared" ref="D25:I25" si="7">D16</f>
        <v>6.2450323974082081E-2</v>
      </c>
      <c r="E25" s="17" t="s">
        <v>105</v>
      </c>
      <c r="F25" s="17">
        <f t="shared" si="7"/>
        <v>2.6844700416954262E-2</v>
      </c>
      <c r="G25" s="17">
        <f t="shared" si="7"/>
        <v>0.14212778977681784</v>
      </c>
      <c r="H25" s="17">
        <f>H16</f>
        <v>138.45771028061645</v>
      </c>
      <c r="I25" s="17">
        <f t="shared" si="7"/>
        <v>0.59549479269258487</v>
      </c>
      <c r="J25" s="17">
        <v>33.785120911180869</v>
      </c>
      <c r="K25" s="17">
        <f>K16</f>
        <v>9.4323614110871132E-2</v>
      </c>
      <c r="L25" s="17">
        <f t="shared" ref="L25:U25" si="8">L16</f>
        <v>2.1018977105831533</v>
      </c>
      <c r="M25" s="17">
        <f>M16</f>
        <v>3.6517078633709302E-2</v>
      </c>
      <c r="N25" s="17">
        <f t="shared" si="8"/>
        <v>3.9176555075593962</v>
      </c>
      <c r="O25" s="17">
        <f t="shared" si="8"/>
        <v>1.8956414686825054</v>
      </c>
      <c r="P25" s="17">
        <f t="shared" si="8"/>
        <v>6.9157188624910004</v>
      </c>
      <c r="Q25" s="17">
        <f t="shared" si="8"/>
        <v>2.6186128989680826E-2</v>
      </c>
      <c r="R25" s="17">
        <f t="shared" si="8"/>
        <v>3.8945464362850978E-2</v>
      </c>
      <c r="S25" s="17">
        <v>5.2192546654425263</v>
      </c>
      <c r="T25" s="17">
        <f t="shared" si="8"/>
        <v>2.6979481641468683E-2</v>
      </c>
      <c r="U25" s="17">
        <f t="shared" si="8"/>
        <v>0.10718147156227502</v>
      </c>
      <c r="V25" s="17">
        <f>SUM(C25:U25)</f>
        <v>229.05720251476887</v>
      </c>
      <c r="W25" s="21">
        <f>W16</f>
        <v>32.369500420451594</v>
      </c>
    </row>
    <row r="26" spans="2:23" x14ac:dyDescent="0.5">
      <c r="B26" s="3" t="s">
        <v>47</v>
      </c>
      <c r="C26" s="17">
        <f>C17</f>
        <v>17.887136349566301</v>
      </c>
      <c r="D26" s="17">
        <f t="shared" ref="D26:U26" si="9">D17</f>
        <v>5.6724793215392957</v>
      </c>
      <c r="E26" s="17">
        <f t="shared" si="9"/>
        <v>4.2339289632801709</v>
      </c>
      <c r="F26" s="17">
        <f t="shared" si="9"/>
        <v>1.5608997327704393</v>
      </c>
      <c r="G26" s="17">
        <f t="shared" si="9"/>
        <v>4.0828458845413156</v>
      </c>
      <c r="H26" s="17">
        <f t="shared" si="9"/>
        <v>40.642442106783392</v>
      </c>
      <c r="I26" s="17">
        <f t="shared" si="9"/>
        <v>9.3152490854341412</v>
      </c>
      <c r="J26" s="17">
        <f t="shared" si="9"/>
        <v>8.4073511056202097</v>
      </c>
      <c r="K26" s="17">
        <f t="shared" si="9"/>
        <v>2.1383793638311301</v>
      </c>
      <c r="L26" s="17">
        <f t="shared" si="9"/>
        <v>2.624042825100672</v>
      </c>
      <c r="M26" s="17">
        <f t="shared" si="9"/>
        <v>1.7126518829169086</v>
      </c>
      <c r="N26" s="17">
        <f t="shared" si="9"/>
        <v>10.928312599753269</v>
      </c>
      <c r="O26" s="17">
        <f t="shared" si="9"/>
        <v>3.7942339651171739</v>
      </c>
      <c r="P26" s="17">
        <f t="shared" si="9"/>
        <v>5.5451096967195497</v>
      </c>
      <c r="Q26" s="17">
        <f t="shared" si="9"/>
        <v>1.6784463661149656</v>
      </c>
      <c r="R26" s="17">
        <f t="shared" si="9"/>
        <v>1.9416845641518496</v>
      </c>
      <c r="S26" s="17">
        <f t="shared" si="9"/>
        <v>13.040214468537904</v>
      </c>
      <c r="T26" s="17">
        <f t="shared" si="9"/>
        <v>2.6232722024849395</v>
      </c>
      <c r="U26" s="17">
        <f t="shared" si="9"/>
        <v>1.8797124570574286</v>
      </c>
      <c r="V26" s="17">
        <f t="shared" si="6"/>
        <v>139.70839294132108</v>
      </c>
      <c r="W26" s="21">
        <f>W17</f>
        <v>15.766285474981867</v>
      </c>
    </row>
    <row r="27" spans="2:23" ht="14.4" thickBot="1" x14ac:dyDescent="0.55000000000000004">
      <c r="B27" s="4" t="s">
        <v>48</v>
      </c>
      <c r="C27" s="18">
        <f>SUM(C23:C26)</f>
        <v>60.483134689226844</v>
      </c>
      <c r="D27" s="18">
        <f t="shared" ref="D27:W27" si="10">SUM(D23:D26)</f>
        <v>7.804861238186656</v>
      </c>
      <c r="E27" s="18">
        <f>SUM(E23:E26)</f>
        <v>6.0021817297724862</v>
      </c>
      <c r="F27" s="18">
        <f t="shared" si="10"/>
        <v>2.5574394614678821</v>
      </c>
      <c r="G27" s="18">
        <f t="shared" si="10"/>
        <v>6.5191625410618519</v>
      </c>
      <c r="H27" s="18">
        <f t="shared" si="10"/>
        <v>203.77731432792365</v>
      </c>
      <c r="I27" s="18">
        <f t="shared" si="10"/>
        <v>14.553644573121993</v>
      </c>
      <c r="J27" s="18">
        <f t="shared" si="10"/>
        <v>47.169898706636161</v>
      </c>
      <c r="K27" s="18">
        <f t="shared" si="10"/>
        <v>3.5420335176586839</v>
      </c>
      <c r="L27" s="18">
        <f t="shared" si="10"/>
        <v>6.5602902780736612</v>
      </c>
      <c r="M27" s="18">
        <f t="shared" si="10"/>
        <v>2.4089170644156233</v>
      </c>
      <c r="N27" s="18">
        <f t="shared" si="10"/>
        <v>24.973463232394025</v>
      </c>
      <c r="O27" s="18">
        <f t="shared" si="10"/>
        <v>6.9064756647881831</v>
      </c>
      <c r="P27" s="18">
        <f t="shared" si="10"/>
        <v>15.166277822956904</v>
      </c>
      <c r="Q27" s="18">
        <f t="shared" si="10"/>
        <v>2.440639063888284</v>
      </c>
      <c r="R27" s="18">
        <f t="shared" si="10"/>
        <v>3.2124304067143834</v>
      </c>
      <c r="S27" s="18">
        <f t="shared" si="10"/>
        <v>30.326117919431493</v>
      </c>
      <c r="T27" s="18">
        <f t="shared" si="10"/>
        <v>3.8626969715584112</v>
      </c>
      <c r="U27" s="18">
        <f t="shared" si="10"/>
        <v>3.4532213424144649</v>
      </c>
      <c r="V27" s="18">
        <f>SUM(V23:V26)</f>
        <v>451.72020055169162</v>
      </c>
      <c r="W27" s="20">
        <f t="shared" si="10"/>
        <v>55.231543682323249</v>
      </c>
    </row>
    <row r="29" spans="2:23" x14ac:dyDescent="0.5">
      <c r="B29" s="1" t="s">
        <v>106</v>
      </c>
    </row>
    <row r="30" spans="2:23" x14ac:dyDescent="0.5">
      <c r="C30" s="27"/>
      <c r="D30" s="27"/>
      <c r="E30" s="27"/>
      <c r="F30" s="27"/>
      <c r="G30" s="27"/>
      <c r="H30" s="27"/>
      <c r="I30" s="27"/>
      <c r="J30" s="27"/>
      <c r="K30" s="27"/>
      <c r="L30" s="27"/>
      <c r="M30" s="27"/>
      <c r="N30" s="27"/>
      <c r="O30" s="27"/>
      <c r="P30" s="27"/>
      <c r="Q30" s="27"/>
      <c r="R30" s="27"/>
      <c r="S30" s="27"/>
      <c r="T30" s="27"/>
      <c r="U30" s="27"/>
      <c r="V30" s="27"/>
      <c r="W30" s="27"/>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5" tint="0.79998168889431442"/>
  </sheetPr>
  <dimension ref="A1:W19"/>
  <sheetViews>
    <sheetView zoomScale="80" zoomScaleNormal="80" workbookViewId="0">
      <selection activeCell="J33" sqref="J33"/>
    </sheetView>
  </sheetViews>
  <sheetFormatPr defaultColWidth="8.89453125" defaultRowHeight="14.1" x14ac:dyDescent="0.5"/>
  <cols>
    <col min="1" max="1" width="8.89453125" style="1"/>
    <col min="2" max="2" width="22.15625" style="1" customWidth="1"/>
    <col min="3" max="3" width="11" style="1" customWidth="1"/>
    <col min="4" max="4" width="9.89453125" style="1" customWidth="1"/>
    <col min="5" max="5" width="9.20703125" style="1" customWidth="1"/>
    <col min="6" max="6" width="10" style="1" customWidth="1"/>
    <col min="7" max="7" width="11.3125" style="1" customWidth="1"/>
    <col min="8" max="9" width="10.3125" style="1" customWidth="1"/>
    <col min="10" max="11" width="10.1015625" style="1" customWidth="1"/>
    <col min="12" max="13" width="9.5234375" style="1" customWidth="1"/>
    <col min="14" max="14" width="10.3125" style="1" customWidth="1"/>
    <col min="15" max="15" width="10.1015625" style="1" customWidth="1"/>
    <col min="16" max="16" width="9.89453125" style="1" customWidth="1"/>
    <col min="17" max="17" width="8.20703125" style="1" customWidth="1"/>
    <col min="18" max="18" width="12.3125" style="1" customWidth="1"/>
    <col min="19" max="19" width="11.41796875" style="1" customWidth="1"/>
    <col min="20" max="20" width="10.41796875" style="1" customWidth="1"/>
    <col min="21" max="21" width="9.41796875" style="1" customWidth="1"/>
    <col min="22" max="22" width="8.89453125" style="1"/>
    <col min="23" max="23" width="10.68359375" style="1" customWidth="1"/>
    <col min="24" max="16384" width="8.89453125" style="1"/>
  </cols>
  <sheetData>
    <row r="1" spans="1:23" x14ac:dyDescent="0.5">
      <c r="A1" s="1" t="s">
        <v>0</v>
      </c>
    </row>
    <row r="2" spans="1:23" x14ac:dyDescent="0.5">
      <c r="A2" s="1" t="s">
        <v>41</v>
      </c>
    </row>
    <row r="4" spans="1:23" x14ac:dyDescent="0.5">
      <c r="A4" s="1" t="s">
        <v>86</v>
      </c>
    </row>
    <row r="5" spans="1:23" x14ac:dyDescent="0.5">
      <c r="A5" s="15" t="s">
        <v>79</v>
      </c>
    </row>
    <row r="6" spans="1:23" x14ac:dyDescent="0.5">
      <c r="A6" s="1" t="s">
        <v>80</v>
      </c>
    </row>
    <row r="7" spans="1:23" x14ac:dyDescent="0.5">
      <c r="A7" s="1" t="s">
        <v>94</v>
      </c>
    </row>
    <row r="12" spans="1:23" ht="14.4" thickBot="1" x14ac:dyDescent="0.55000000000000004"/>
    <row r="13" spans="1:23" ht="42.3" x14ac:dyDescent="0.5">
      <c r="B13" s="2" t="s">
        <v>5</v>
      </c>
      <c r="C13" s="5" t="s">
        <v>6</v>
      </c>
      <c r="D13" s="5" t="s">
        <v>9</v>
      </c>
      <c r="E13" s="5" t="s">
        <v>7</v>
      </c>
      <c r="F13" s="5" t="s">
        <v>8</v>
      </c>
      <c r="G13" s="5" t="s">
        <v>10</v>
      </c>
      <c r="H13" s="5" t="s">
        <v>11</v>
      </c>
      <c r="I13" s="5" t="s">
        <v>12</v>
      </c>
      <c r="J13" s="5" t="s">
        <v>13</v>
      </c>
      <c r="K13" s="5" t="s">
        <v>14</v>
      </c>
      <c r="L13" s="5" t="s">
        <v>15</v>
      </c>
      <c r="M13" s="5" t="s">
        <v>16</v>
      </c>
      <c r="N13" s="5" t="s">
        <v>17</v>
      </c>
      <c r="O13" s="5" t="s">
        <v>18</v>
      </c>
      <c r="P13" s="5" t="s">
        <v>19</v>
      </c>
      <c r="Q13" s="5" t="s">
        <v>20</v>
      </c>
      <c r="R13" s="5" t="s">
        <v>21</v>
      </c>
      <c r="S13" s="5" t="s">
        <v>22</v>
      </c>
      <c r="T13" s="5" t="s">
        <v>23</v>
      </c>
      <c r="U13" s="5" t="s">
        <v>24</v>
      </c>
      <c r="V13" s="6" t="s">
        <v>26</v>
      </c>
      <c r="W13" s="7" t="s">
        <v>25</v>
      </c>
    </row>
    <row r="14" spans="1:23" x14ac:dyDescent="0.5">
      <c r="B14" s="3" t="s">
        <v>49</v>
      </c>
      <c r="C14" s="17">
        <v>16.41398117993122</v>
      </c>
      <c r="D14" s="17">
        <v>14.228706852136908</v>
      </c>
      <c r="E14" s="17">
        <v>3.3936497921870323</v>
      </c>
      <c r="F14" s="17">
        <v>3.4243025987712317</v>
      </c>
      <c r="G14" s="17">
        <v>6.8089439540308661</v>
      </c>
      <c r="H14" s="17">
        <v>59.167781460604097</v>
      </c>
      <c r="I14" s="17">
        <v>14.898872718570615</v>
      </c>
      <c r="J14" s="17">
        <v>20.466844310143451</v>
      </c>
      <c r="K14" s="17">
        <v>5.4400577886943822</v>
      </c>
      <c r="L14" s="17">
        <v>4.2924162822011702</v>
      </c>
      <c r="M14" s="17">
        <v>3.0313327310216573</v>
      </c>
      <c r="N14" s="17">
        <v>18.668043864574059</v>
      </c>
      <c r="O14" s="17">
        <v>7.3518163986830078</v>
      </c>
      <c r="P14" s="17">
        <v>11.517203388010257</v>
      </c>
      <c r="Q14" s="17">
        <v>1.7015868058240706</v>
      </c>
      <c r="R14" s="17">
        <v>5.1282938508661609</v>
      </c>
      <c r="S14" s="17">
        <v>10.247418877310329</v>
      </c>
      <c r="T14" s="17">
        <v>2.1795740510156896</v>
      </c>
      <c r="U14" s="17">
        <v>5.6308741568103704</v>
      </c>
      <c r="V14" s="17">
        <f>SUM(C14:U14)</f>
        <v>213.99170106138658</v>
      </c>
      <c r="W14" s="21">
        <v>15.867397178058699</v>
      </c>
    </row>
    <row r="15" spans="1:23" x14ac:dyDescent="0.5">
      <c r="B15" s="3" t="s">
        <v>50</v>
      </c>
      <c r="C15" s="17">
        <v>26.554925328831718</v>
      </c>
      <c r="D15" s="17">
        <v>15.069519599776772</v>
      </c>
      <c r="E15" s="17">
        <v>3.5927181957034282</v>
      </c>
      <c r="F15" s="17">
        <v>3.0618762892039575</v>
      </c>
      <c r="G15" s="17">
        <v>10.307214403389722</v>
      </c>
      <c r="H15" s="17">
        <v>127.93217738226134</v>
      </c>
      <c r="I15" s="17">
        <v>18.6934536263342</v>
      </c>
      <c r="J15" s="17">
        <v>25.434843311449598</v>
      </c>
      <c r="K15" s="17">
        <v>7.3242642883802072</v>
      </c>
      <c r="L15" s="17">
        <v>5.83815599449819</v>
      </c>
      <c r="M15" s="17">
        <v>3.3698042025681976</v>
      </c>
      <c r="N15" s="17">
        <v>39.017892267457384</v>
      </c>
      <c r="O15" s="17">
        <v>8.9698175141339185</v>
      </c>
      <c r="P15" s="17">
        <v>17.028763429481369</v>
      </c>
      <c r="Q15" s="17">
        <v>2.5859671001000568</v>
      </c>
      <c r="R15" s="17">
        <v>6.18344524607725</v>
      </c>
      <c r="S15" s="17">
        <v>17.893571523101599</v>
      </c>
      <c r="T15" s="17">
        <v>2.9263676599256745</v>
      </c>
      <c r="U15" s="17">
        <v>6.2795494327438233</v>
      </c>
      <c r="V15" s="17">
        <f t="shared" ref="V15:V17" si="0">SUM(C15:U15)</f>
        <v>348.06432679541848</v>
      </c>
      <c r="W15" s="21">
        <v>25.520541224765442</v>
      </c>
    </row>
    <row r="16" spans="1:23" ht="16.5" x14ac:dyDescent="0.7">
      <c r="B16" s="3" t="s">
        <v>107</v>
      </c>
      <c r="C16" s="16">
        <f>C14+C15</f>
        <v>42.968906508762942</v>
      </c>
      <c r="D16" s="16">
        <f t="shared" ref="D16:U16" si="1">D14+D15</f>
        <v>29.298226451913678</v>
      </c>
      <c r="E16" s="16">
        <f t="shared" si="1"/>
        <v>6.9863679878904605</v>
      </c>
      <c r="F16" s="16">
        <f t="shared" si="1"/>
        <v>6.4861788879751892</v>
      </c>
      <c r="G16" s="16">
        <f t="shared" si="1"/>
        <v>17.116158357420588</v>
      </c>
      <c r="H16" s="16">
        <f t="shared" si="1"/>
        <v>187.09995884286545</v>
      </c>
      <c r="I16" s="16">
        <f t="shared" si="1"/>
        <v>33.592326344904819</v>
      </c>
      <c r="J16" s="16">
        <f t="shared" si="1"/>
        <v>45.901687621593048</v>
      </c>
      <c r="K16" s="16">
        <f t="shared" si="1"/>
        <v>12.764322077074588</v>
      </c>
      <c r="L16" s="16">
        <f t="shared" si="1"/>
        <v>10.130572276699361</v>
      </c>
      <c r="M16" s="16">
        <f t="shared" si="1"/>
        <v>6.4011369335898554</v>
      </c>
      <c r="N16" s="16">
        <f t="shared" si="1"/>
        <v>57.685936132031443</v>
      </c>
      <c r="O16" s="16">
        <f t="shared" si="1"/>
        <v>16.321633912816928</v>
      </c>
      <c r="P16" s="16">
        <f t="shared" si="1"/>
        <v>28.545966817491625</v>
      </c>
      <c r="Q16" s="16">
        <f t="shared" si="1"/>
        <v>4.2875539059241277</v>
      </c>
      <c r="R16" s="16">
        <f t="shared" si="1"/>
        <v>11.311739096943411</v>
      </c>
      <c r="S16" s="16">
        <f t="shared" si="1"/>
        <v>28.14099040041193</v>
      </c>
      <c r="T16" s="16">
        <f t="shared" si="1"/>
        <v>5.1059417109413641</v>
      </c>
      <c r="U16" s="16">
        <f t="shared" si="1"/>
        <v>11.910423589554194</v>
      </c>
      <c r="V16" s="16">
        <f>V14+V15</f>
        <v>562.05602785680503</v>
      </c>
      <c r="W16" s="24">
        <f>W14+W15</f>
        <v>41.38793840282414</v>
      </c>
    </row>
    <row r="17" spans="2:23" ht="14.4" thickBot="1" x14ac:dyDescent="0.55000000000000004">
      <c r="B17" s="4" t="s">
        <v>51</v>
      </c>
      <c r="C17" s="22">
        <v>30.81326303386512</v>
      </c>
      <c r="D17" s="22">
        <v>27.345171872227549</v>
      </c>
      <c r="E17" s="22">
        <v>5.7507748740069209</v>
      </c>
      <c r="F17" s="22">
        <v>5.5568311844737002</v>
      </c>
      <c r="G17" s="22">
        <v>12.485666529745613</v>
      </c>
      <c r="H17" s="22">
        <v>120.0376140269709</v>
      </c>
      <c r="I17" s="22">
        <v>29.694061586090324</v>
      </c>
      <c r="J17" s="22">
        <v>41.994104116815258</v>
      </c>
      <c r="K17" s="22">
        <v>10.927240734725077</v>
      </c>
      <c r="L17" s="22">
        <v>8.8207640382361134</v>
      </c>
      <c r="M17" s="22">
        <v>5.7172622053877102</v>
      </c>
      <c r="N17" s="22">
        <v>48.923582894000873</v>
      </c>
      <c r="O17" s="22">
        <v>14.704939310256822</v>
      </c>
      <c r="P17" s="22">
        <v>24.494697835763866</v>
      </c>
      <c r="Q17" s="22">
        <v>3.6304117806525609</v>
      </c>
      <c r="R17" s="22">
        <v>10.267003438963632</v>
      </c>
      <c r="S17" s="22">
        <v>16.339098542464157</v>
      </c>
      <c r="T17" s="22">
        <v>4.2479848755982381</v>
      </c>
      <c r="U17" s="22">
        <v>10.407399279593921</v>
      </c>
      <c r="V17" s="22">
        <f t="shared" si="0"/>
        <v>432.1578721598384</v>
      </c>
      <c r="W17" s="23">
        <v>31.23400713187247</v>
      </c>
    </row>
    <row r="19" spans="2:23" x14ac:dyDescent="0.5">
      <c r="W19" s="27"/>
    </row>
  </sheetData>
  <pageMargins left="0.7" right="0.7" top="0.75" bottom="0.75" header="0.3" footer="0.3"/>
  <pageSetup orientation="portrait" r:id="rId1"/>
  <ignoredErrors>
    <ignoredError sqref="V16" formula="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5" tint="0.79998168889431442"/>
  </sheetPr>
  <dimension ref="A1:W16"/>
  <sheetViews>
    <sheetView zoomScale="60" zoomScaleNormal="60" workbookViewId="0">
      <selection activeCell="A6" sqref="A6"/>
    </sheetView>
  </sheetViews>
  <sheetFormatPr defaultColWidth="8.89453125" defaultRowHeight="14.1" x14ac:dyDescent="0.5"/>
  <cols>
    <col min="1" max="1" width="8.89453125" style="1"/>
    <col min="2" max="2" width="23.41796875" style="1" customWidth="1"/>
    <col min="3" max="11" width="8.89453125" style="1"/>
    <col min="12" max="12" width="10.1015625" style="1" customWidth="1"/>
    <col min="13" max="13" width="10.20703125" style="1" customWidth="1"/>
    <col min="14" max="15" width="8.89453125" style="1"/>
    <col min="16" max="16" width="9.7890625" style="1" customWidth="1"/>
    <col min="17" max="22" width="8.89453125" style="1"/>
    <col min="23" max="23" width="10" style="1" customWidth="1"/>
    <col min="24" max="16384" width="8.89453125" style="1"/>
  </cols>
  <sheetData>
    <row r="1" spans="1:23" x14ac:dyDescent="0.5">
      <c r="A1" s="1" t="s">
        <v>0</v>
      </c>
    </row>
    <row r="2" spans="1:23" x14ac:dyDescent="0.5">
      <c r="A2" s="1" t="s">
        <v>41</v>
      </c>
    </row>
    <row r="4" spans="1:23" x14ac:dyDescent="0.5">
      <c r="A4" s="15" t="s">
        <v>78</v>
      </c>
    </row>
    <row r="5" spans="1:23" x14ac:dyDescent="0.5">
      <c r="A5" s="15" t="s">
        <v>124</v>
      </c>
    </row>
    <row r="6" spans="1:23" x14ac:dyDescent="0.5">
      <c r="A6" s="15" t="s">
        <v>90</v>
      </c>
    </row>
    <row r="7" spans="1:23" x14ac:dyDescent="0.5">
      <c r="A7" s="15" t="s">
        <v>91</v>
      </c>
    </row>
    <row r="8" spans="1:23" x14ac:dyDescent="0.5">
      <c r="A8" s="1" t="s">
        <v>93</v>
      </c>
    </row>
    <row r="12" spans="1:23" ht="14.4" thickBot="1" x14ac:dyDescent="0.55000000000000004"/>
    <row r="13" spans="1:23" ht="42.3" x14ac:dyDescent="0.5">
      <c r="B13" s="2" t="s">
        <v>5</v>
      </c>
      <c r="C13" s="5" t="s">
        <v>6</v>
      </c>
      <c r="D13" s="5" t="s">
        <v>9</v>
      </c>
      <c r="E13" s="5" t="s">
        <v>7</v>
      </c>
      <c r="F13" s="5" t="s">
        <v>8</v>
      </c>
      <c r="G13" s="5" t="s">
        <v>10</v>
      </c>
      <c r="H13" s="5" t="s">
        <v>11</v>
      </c>
      <c r="I13" s="5" t="s">
        <v>12</v>
      </c>
      <c r="J13" s="5" t="s">
        <v>13</v>
      </c>
      <c r="K13" s="5" t="s">
        <v>14</v>
      </c>
      <c r="L13" s="5" t="s">
        <v>15</v>
      </c>
      <c r="M13" s="5" t="s">
        <v>16</v>
      </c>
      <c r="N13" s="5" t="s">
        <v>17</v>
      </c>
      <c r="O13" s="5" t="s">
        <v>18</v>
      </c>
      <c r="P13" s="5" t="s">
        <v>19</v>
      </c>
      <c r="Q13" s="5" t="s">
        <v>20</v>
      </c>
      <c r="R13" s="5" t="s">
        <v>21</v>
      </c>
      <c r="S13" s="5" t="s">
        <v>22</v>
      </c>
      <c r="T13" s="5" t="s">
        <v>23</v>
      </c>
      <c r="U13" s="5" t="s">
        <v>24</v>
      </c>
      <c r="V13" s="6" t="s">
        <v>26</v>
      </c>
      <c r="W13" s="7" t="s">
        <v>25</v>
      </c>
    </row>
    <row r="14" spans="1:23" x14ac:dyDescent="0.5">
      <c r="B14" s="3" t="s">
        <v>54</v>
      </c>
      <c r="C14" s="17">
        <v>0.56350573602261134</v>
      </c>
      <c r="D14" s="17">
        <v>0.32124840911000357</v>
      </c>
      <c r="E14" s="17">
        <v>0.11855183707850898</v>
      </c>
      <c r="F14" s="17">
        <v>0.10904796537832435</v>
      </c>
      <c r="G14" s="17">
        <v>0.16543003200241765</v>
      </c>
      <c r="H14" s="17">
        <v>5.3862976124363149</v>
      </c>
      <c r="I14" s="17">
        <v>0.25743046001740505</v>
      </c>
      <c r="J14" s="17">
        <v>1.0702074899862282</v>
      </c>
      <c r="K14" s="17">
        <v>0.27302985326395168</v>
      </c>
      <c r="L14" s="17">
        <v>0.44136893757241757</v>
      </c>
      <c r="M14" s="17">
        <v>2.3827387340955186E-2</v>
      </c>
      <c r="N14" s="17">
        <v>0.56625107620730331</v>
      </c>
      <c r="O14" s="17">
        <v>5.8296867941440796E-2</v>
      </c>
      <c r="P14" s="17">
        <v>0.33885972763748207</v>
      </c>
      <c r="Q14" s="17">
        <v>0.15029519111502326</v>
      </c>
      <c r="R14" s="17">
        <v>0.2885391000251577</v>
      </c>
      <c r="S14" s="17">
        <v>1.5825381082956496</v>
      </c>
      <c r="T14" s="17">
        <v>0.1581487793356201</v>
      </c>
      <c r="U14" s="17">
        <v>5.0249694747704285E-2</v>
      </c>
      <c r="V14" s="17">
        <f>SUM(C14:U14)</f>
        <v>11.923124265514518</v>
      </c>
      <c r="W14" s="21">
        <v>0.31403163975957321</v>
      </c>
    </row>
    <row r="15" spans="1:23" x14ac:dyDescent="0.5">
      <c r="B15" s="3" t="s">
        <v>55</v>
      </c>
      <c r="C15" s="17">
        <v>5.0780842328424371E-2</v>
      </c>
      <c r="D15" s="17"/>
      <c r="E15" s="17"/>
      <c r="F15" s="17"/>
      <c r="G15" s="17"/>
      <c r="H15" s="17">
        <v>9.6153659962188789E-2</v>
      </c>
      <c r="I15" s="17"/>
      <c r="J15" s="17">
        <v>0</v>
      </c>
      <c r="K15" s="17"/>
      <c r="L15" s="17"/>
      <c r="M15" s="17"/>
      <c r="N15" s="17">
        <v>0.17467198668382022</v>
      </c>
      <c r="O15" s="17"/>
      <c r="P15" s="17"/>
      <c r="Q15" s="17"/>
      <c r="R15" s="17"/>
      <c r="S15" s="17">
        <v>0.3024630128387375</v>
      </c>
      <c r="T15" s="17"/>
      <c r="U15" s="17"/>
      <c r="V15" s="17">
        <f t="shared" ref="V15" si="0">SUM(C15:U15)</f>
        <v>0.62406950181317089</v>
      </c>
      <c r="W15" s="8"/>
    </row>
    <row r="16" spans="1:23" ht="14.4" thickBot="1" x14ac:dyDescent="0.55000000000000004">
      <c r="B16" s="4" t="s">
        <v>53</v>
      </c>
      <c r="C16" s="18">
        <f>C14+C15</f>
        <v>0.61428657835103573</v>
      </c>
      <c r="D16" s="18">
        <f t="shared" ref="D16:U16" si="1">D14+D15</f>
        <v>0.32124840911000357</v>
      </c>
      <c r="E16" s="18">
        <f t="shared" si="1"/>
        <v>0.11855183707850898</v>
      </c>
      <c r="F16" s="18">
        <f t="shared" si="1"/>
        <v>0.10904796537832435</v>
      </c>
      <c r="G16" s="18">
        <f t="shared" si="1"/>
        <v>0.16543003200241765</v>
      </c>
      <c r="H16" s="18">
        <f t="shared" si="1"/>
        <v>5.4824512723985039</v>
      </c>
      <c r="I16" s="18">
        <f t="shared" si="1"/>
        <v>0.25743046001740505</v>
      </c>
      <c r="J16" s="18">
        <f t="shared" si="1"/>
        <v>1.0702074899862282</v>
      </c>
      <c r="K16" s="18">
        <f t="shared" si="1"/>
        <v>0.27302985326395168</v>
      </c>
      <c r="L16" s="18">
        <f t="shared" si="1"/>
        <v>0.44136893757241757</v>
      </c>
      <c r="M16" s="18">
        <f t="shared" si="1"/>
        <v>2.3827387340955186E-2</v>
      </c>
      <c r="N16" s="18">
        <f t="shared" si="1"/>
        <v>0.74092306289112353</v>
      </c>
      <c r="O16" s="18">
        <f t="shared" si="1"/>
        <v>5.8296867941440796E-2</v>
      </c>
      <c r="P16" s="18">
        <f t="shared" si="1"/>
        <v>0.33885972763748207</v>
      </c>
      <c r="Q16" s="18">
        <f t="shared" si="1"/>
        <v>0.15029519111502326</v>
      </c>
      <c r="R16" s="18">
        <f t="shared" si="1"/>
        <v>0.2885391000251577</v>
      </c>
      <c r="S16" s="18">
        <f t="shared" si="1"/>
        <v>1.8850011211343871</v>
      </c>
      <c r="T16" s="18">
        <f t="shared" si="1"/>
        <v>0.1581487793356201</v>
      </c>
      <c r="U16" s="18">
        <f t="shared" si="1"/>
        <v>5.0249694747704285E-2</v>
      </c>
      <c r="V16" s="18">
        <f>V14+V15</f>
        <v>12.547193767327689</v>
      </c>
      <c r="W16" s="20">
        <f>W14+W15</f>
        <v>0.31403163975957321</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TAIMI Työtiladokumentti" ma:contentTypeID="0x01010040485BB5EA91409BADF540D1B0254D3304003ABB360B7695BB4B85774328C75914A7" ma:contentTypeVersion="133" ma:contentTypeDescription="Taimin työtiloissa käytettävä sisältötyyppi. Pohjautuu TAIMI Yleisdokumentti-sisältötyyppiin, josta on siivottu mm. joitakin viestinnällisen intran metatietoja pois ja järjestetty metatiedot eri järjestykseen." ma:contentTypeScope="" ma:versionID="1132e139de4d6b8ddfe7121f31701a20">
  <xsd:schema xmlns:xsd="http://www.w3.org/2001/XMLSchema" xmlns:xs="http://www.w3.org/2001/XMLSchema" xmlns:p="http://schemas.microsoft.com/office/2006/metadata/properties" xmlns:ns2="a90a8554-5475-4609-9feb-2f024996965b" targetNamespace="http://schemas.microsoft.com/office/2006/metadata/properties" ma:root="true" ma:fieldsID="7e7436fc569b7d385a2962ed595f9abf" ns2:_="">
    <xsd:import namespace="a90a8554-5475-4609-9feb-2f024996965b"/>
    <xsd:element name="properties">
      <xsd:complexType>
        <xsd:sequence>
          <xsd:element name="documentManagement">
            <xsd:complexType>
              <xsd:all>
                <xsd:element ref="ns2:Päiväys" minOccurs="0"/>
                <xsd:element ref="ns2:Dokumenttityyppi" minOccurs="0"/>
                <xsd:element ref="ns2:Dokumentin_x0020_tila" minOccurs="0"/>
                <xsd:element ref="ns2:KEHALaatija" minOccurs="0"/>
                <xsd:element ref="ns2:Lisatieto" minOccurs="0"/>
                <xsd:element ref="ns2:Diaarinumero" minOccurs="0"/>
                <xsd:element ref="ns2:Projekti" minOccurs="0"/>
                <xsd:element ref="ns2:h5218b789dcc4879ac7e2471126f729c" minOccurs="0"/>
                <xsd:element ref="ns2:cdf3ae8bf76741b5a3048f7f7f6eee61" minOccurs="0"/>
                <xsd:element ref="ns2:TaxCatchAll" minOccurs="0"/>
                <xsd:element ref="ns2:ic4bbedd957942e9b7ae9016b7d801af" minOccurs="0"/>
                <xsd:element ref="ns2:ha41659fa04643d0ac27d4c98155f03c" minOccurs="0"/>
                <xsd:element ref="ns2:TaxCatchAllLab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90a8554-5475-4609-9feb-2f024996965b" elementFormDefault="qualified">
    <xsd:import namespace="http://schemas.microsoft.com/office/2006/documentManagement/types"/>
    <xsd:import namespace="http://schemas.microsoft.com/office/infopath/2007/PartnerControls"/>
    <xsd:element name="Päiväys" ma:index="2" nillable="true" ma:displayName="Päiväys" ma:description="Päivämäärä muodossa pp.kk.vvvv   HUOM! Ei ole sama kuin Muokkauspäivä, joka muuttuu aina kun dokumentin sisältöä tai ominaisuuksia muutetaan" ma:format="DateOnly" ma:internalName="P_x00e4_iv_x00e4_ys">
      <xsd:simpleType>
        <xsd:restriction base="dms:DateTime"/>
      </xsd:simpleType>
    </xsd:element>
    <xsd:element name="Dokumenttityyppi" ma:index="3" nillable="true" ma:displayName="Dokumenttityyppi" ma:description="Valitse dokumentin sisältöä ja käyttötarkoitusta kuvaava dokumenttityyppi. Käytä yleistyyppejä eli esim. Henkilöstösuunnitelma ja Taloussuunnitelma ovat molemmat Suunnitelma-tyyppisiä. Tarkenna tyyppiä tarvittaessa esim. dokumentin nimessä." ma:format="Dropdown" ma:internalName="Dokumenttityyppi">
      <xsd:simpleType>
        <xsd:restriction base="dms:Choice">
          <xsd:enumeration value="TUNTEMATON"/>
          <xsd:enumeration value="Muu dokumenttityyppi"/>
          <xsd:enumeration value="Aloite"/>
          <xsd:enumeration value="Analyysi"/>
          <xsd:enumeration value="Ansioluettelo"/>
          <xsd:enumeration value="Arvio"/>
          <xsd:enumeration value="Arviointi"/>
          <xsd:enumeration value="Asettamispäätös"/>
          <xsd:enumeration value="Asetus"/>
          <xsd:enumeration value="Asiakirjamalli"/>
          <xsd:enumeration value="Asialista"/>
          <xsd:enumeration value="Ehdotus"/>
          <xsd:enumeration value="Esite"/>
          <xsd:enumeration value="Esittely"/>
          <xsd:enumeration value="Esitys"/>
          <xsd:enumeration value="Esityslista"/>
          <xsd:enumeration value="Haaste"/>
          <xsd:enumeration value="Hakemus"/>
          <xsd:enumeration value="Hankekortti"/>
          <xsd:enumeration value="Hinnasto"/>
          <xsd:enumeration value="Huomautus"/>
          <xsd:enumeration value="Hyvitys"/>
          <xsd:enumeration value="Hyväksyminen"/>
          <xsd:enumeration value="Ilmoitus"/>
          <xsd:enumeration value="Jälkiarviointi"/>
          <xsd:enumeration value="Kannanotto"/>
          <xsd:enumeration value="Kartta"/>
          <xsd:enumeration value="Kehittämisehdotus"/>
          <xsd:enumeration value="Kirje"/>
          <xsd:enumeration value="Kokouskutsu"/>
          <xsd:enumeration value="Korvaus"/>
          <xsd:enumeration value="Kuittauspyyntö"/>
          <xsd:enumeration value="Kuitti"/>
          <xsd:enumeration value="Kustannusarvio"/>
          <xsd:enumeration value="Kutsu"/>
          <xsd:enumeration value="Kuuleminen"/>
          <xsd:enumeration value="Kuulutus"/>
          <xsd:enumeration value="Kuvaus"/>
          <xsd:enumeration value="Laskelma"/>
          <xsd:enumeration value="Lasku"/>
          <xsd:enumeration value="Lausunto"/>
          <xsd:enumeration value="Lausuntopyyntö"/>
          <xsd:enumeration value="Liite"/>
          <xsd:enumeration value="Linkki"/>
          <xsd:enumeration value="Lista"/>
          <xsd:enumeration value="Lomake"/>
          <xsd:enumeration value="Loppuraportti"/>
          <xsd:enumeration value="Luettelo"/>
          <xsd:enumeration value="Lupa"/>
          <xsd:enumeration value="Lähete"/>
          <xsd:enumeration value="Määrittely"/>
          <xsd:enumeration value="Määritys"/>
          <xsd:enumeration value="Määrärahakirje"/>
          <xsd:enumeration value="Muistio"/>
          <xsd:enumeration value="Muutosilmoitus"/>
          <xsd:enumeration value="Nimitys"/>
          <xsd:enumeration value="Ohje"/>
          <xsd:enumeration value="Ohjelma"/>
          <xsd:enumeration value="Oikaisupäätös"/>
          <xsd:enumeration value="Palautuspyyntö"/>
          <xsd:enumeration value="Palvelukuvaus"/>
          <xsd:enumeration value="Perustelumuistio"/>
          <xsd:enumeration value="Politiikka"/>
          <xsd:enumeration value="Posteri"/>
          <xsd:enumeration value="Projektiehdotus"/>
          <xsd:enumeration value="Projektisuunnitelma"/>
          <xsd:enumeration value="Prosessikuvaus"/>
          <xsd:enumeration value="Pyyntö"/>
          <xsd:enumeration value="Päätös"/>
          <xsd:enumeration value="Pöytäkirja"/>
          <xsd:enumeration value="Raportti"/>
          <xsd:enumeration value="Rekisteriseloste"/>
          <xsd:enumeration value="Reklamaatio"/>
          <xsd:enumeration value="Resurssivaraus"/>
          <xsd:enumeration value="Saate"/>
          <xsd:enumeration value="Selvityspyyntö"/>
          <xsd:enumeration value="Sitoumus"/>
          <xsd:enumeration value="Sivusto"/>
          <xsd:enumeration value="Sopimus"/>
          <xsd:enumeration value="Strategia"/>
          <xsd:enumeration value="Suunnitelma"/>
          <xsd:enumeration value="Sähköpostiviesti"/>
          <xsd:enumeration value="Tarjous"/>
          <xsd:enumeration value="Tarjouspyyntö"/>
          <xsd:enumeration value="Tarkastus"/>
          <xsd:enumeration value="Tehtävänkuva"/>
          <xsd:enumeration value="Tiedote"/>
          <xsd:enumeration value="Tietojärjestelmäseloste"/>
          <xsd:enumeration value="Tietosuojaseloste"/>
          <xsd:enumeration value="Tilaus"/>
          <xsd:enumeration value="Tilausvahvistus"/>
          <xsd:enumeration value="Todistus"/>
          <xsd:enumeration value="Toimeksianto"/>
          <xsd:enumeration value="Tosite"/>
          <xsd:enumeration value="Työjärjestys"/>
          <xsd:enumeration value="Urakkaohjelma"/>
          <xsd:enumeration value="Uutiskirje"/>
          <xsd:enumeration value="Vaatimus"/>
          <xsd:enumeration value="Valitus"/>
          <xsd:enumeration value="Valitusosoitus"/>
          <xsd:enumeration value="Vastaus"/>
          <xsd:enumeration value="Vastine"/>
          <xsd:enumeration value="Video"/>
          <xsd:enumeration value="Yhteenveto"/>
          <xsd:enumeration value="Äänitiedosto"/>
          <xsd:enumeration value="Palvelusopimus"/>
          <xsd:enumeration value="Toimeksiantosopimus"/>
          <xsd:enumeration value="Toimitussopimus"/>
          <xsd:enumeration value="Toimittajasopimus"/>
          <xsd:enumeration value="Tietoturvallisuussopimus"/>
          <xsd:enumeration value="Tutkintapyyntö"/>
          <xsd:enumeration value="Työmääräarvio"/>
          <xsd:enumeration value="Vaatimusmäärittely"/>
        </xsd:restriction>
      </xsd:simpleType>
    </xsd:element>
    <xsd:element name="Dokumentin_x0020_tila" ma:index="4" nillable="true" ma:displayName="Dokumentin tila" ma:description="Valitse dokumentin tila" ma:format="Dropdown" ma:internalName="Dokumentin_x0020_tila">
      <xsd:simpleType>
        <xsd:restriction base="dms:Choice">
          <xsd:enumeration value="Luonnos"/>
          <xsd:enumeration value="Lausunnolla"/>
          <xsd:enumeration value="Katselmoitavana"/>
          <xsd:enumeration value="Kommentoitavana"/>
          <xsd:enumeration value="Valmis"/>
          <xsd:enumeration value="Hyväksytty"/>
          <xsd:enumeration value="Allekirjoitettu"/>
          <xsd:enumeration value="Arkistoitu"/>
          <xsd:enumeration value="Toimitettu allekirjoitettavaksi"/>
        </xsd:restriction>
      </xsd:simpleType>
    </xsd:element>
    <xsd:element name="KEHALaatija" ma:index="5" nillable="true" ma:displayName="Laatija" ma:description="Dokumentin laatija(t)/kirjoittaja(t)/valmistelija(t). Kirjoita muodossa Sukunimi Etunimi ja useampi nimi pilkulla erotettuina. Laatijaorganisaatio on omana tietonaan. HUOM! Ei ole sama kuin Muokkaaja, joka päivittyy aina automaattisesti!" ma:internalName="KEHALaatija">
      <xsd:simpleType>
        <xsd:restriction base="dms:Text">
          <xsd:maxLength value="255"/>
        </xsd:restriction>
      </xsd:simpleType>
    </xsd:element>
    <xsd:element name="Lisatieto" ma:index="7" nillable="true" ma:displayName="Lisatieto" ma:description="Dokumenttiin liittyvä vapaamuotoinen lisätieto" ma:internalName="Lisatieto">
      <xsd:simpleType>
        <xsd:restriction base="dms:Text">
          <xsd:maxLength value="255"/>
        </xsd:restriction>
      </xsd:simpleType>
    </xsd:element>
    <xsd:element name="Diaarinumero" ma:index="8" nillable="true" ma:displayName="Diaarinumero" ma:description="Arkistoitavat dokumentit pitää toimittaa viraston asiankäsittelyjärjestelmään (esim. USPA), josta saadaan dokumentille diaarinumero/asian tunnus. Dokumentin tallentaminen työtilaan ei vastaa arkistointia vaan on lähinnä työkappale tai kopio! Kirjoita tähän asiankäsittelyjärjestelmästä saatu diaarinumero. Jos tässä diaarinumerokentässä on tieto, silloin alkuperäinen dokumentti on löydettävissä asiankäsittelyjärjestelmästä samalla diaarinumerolla." ma:internalName="Diaarinumero">
      <xsd:simpleType>
        <xsd:restriction base="dms:Text">
          <xsd:maxLength value="255"/>
        </xsd:restriction>
      </xsd:simpleType>
    </xsd:element>
    <xsd:element name="Projekti" ma:index="12" nillable="true" ma:displayName="Projekti" ma:description="Projektin nimi, lyhenne tai tunniste (esim. projektinumero). Jos käytetään projektin nimeä, kiinnitä huomiota oikeinkirjoitukseen, jotta Projekti-metatiedolla voidaan helposti hakea yhteen tietytyn projektiin liittyvät dokumentit." ma:internalName="Projekti">
      <xsd:simpleType>
        <xsd:restriction base="dms:Text">
          <xsd:maxLength value="255"/>
        </xsd:restriction>
      </xsd:simpleType>
    </xsd:element>
    <xsd:element name="h5218b789dcc4879ac7e2471126f729c" ma:index="19" nillable="true" ma:taxonomy="true" ma:internalName="h5218b789dcc4879ac7e2471126f729c" ma:taxonomyFieldName="Laatijaorganisaatio" ma:displayName="Laatijaorganisaatio" ma:default="" ma:fieldId="{15218b78-9dcc-4879-ac7e-2471126f729c}" ma:sspId="d2c86073-d20c-4242-97f1-555d65605501" ma:termSetId="3048278a-efee-4f89-97d2-3a09c7261644" ma:anchorId="00000000-0000-0000-0000-000000000000" ma:open="true" ma:isKeyword="false">
      <xsd:complexType>
        <xsd:sequence>
          <xsd:element ref="pc:Terms" minOccurs="0" maxOccurs="1"/>
        </xsd:sequence>
      </xsd:complexType>
    </xsd:element>
    <xsd:element name="cdf3ae8bf76741b5a3048f7f7f6eee61" ma:index="21" nillable="true" ma:taxonomy="true" ma:internalName="cdf3ae8bf76741b5a3048f7f7f6eee61" ma:taxonomyFieldName="Kohdevirastot" ma:displayName="Kohdevirastot" ma:default="" ma:fieldId="{cdf3ae8b-f767-41b5-a304-8f7f7f6eee61}" ma:taxonomyMulti="true" ma:sspId="d2c86073-d20c-4242-97f1-555d65605501" ma:termSetId="63820ef9-0d8b-440d-bb2a-a34f31636611" ma:anchorId="00000000-0000-0000-0000-000000000000" ma:open="false" ma:isKeyword="false">
      <xsd:complexType>
        <xsd:sequence>
          <xsd:element ref="pc:Terms" minOccurs="0" maxOccurs="1"/>
        </xsd:sequence>
      </xsd:complexType>
    </xsd:element>
    <xsd:element name="TaxCatchAll" ma:index="22" nillable="true" ma:displayName="Taxonomy Catch All Column" ma:hidden="true" ma:list="{82cdd2f2-290b-4248-98ce-8660527d5bf4}" ma:internalName="TaxCatchAll" ma:showField="CatchAllData" ma:web="8a640c05-48ea-4462-ae88-44cd5fd043dc">
      <xsd:complexType>
        <xsd:complexContent>
          <xsd:extension base="dms:MultiChoiceLookup">
            <xsd:sequence>
              <xsd:element name="Value" type="dms:Lookup" maxOccurs="unbounded" minOccurs="0" nillable="true"/>
            </xsd:sequence>
          </xsd:extension>
        </xsd:complexContent>
      </xsd:complexType>
    </xsd:element>
    <xsd:element name="ic4bbedd957942e9b7ae9016b7d801af" ma:index="23" nillable="true" ma:taxonomy="true" ma:internalName="ic4bbedd957942e9b7ae9016b7d801af" ma:taxonomyFieldName="Kohdepaikkakunnat" ma:displayName="Kohdepaikkakunnat" ma:default="" ma:fieldId="{2c4bbedd-9579-42e9-b7ae-9016b7d801af}" ma:taxonomyMulti="true" ma:sspId="d2c86073-d20c-4242-97f1-555d65605501" ma:termSetId="0dc2f29c-0234-492f-8714-dea2e1be5dcc" ma:anchorId="00000000-0000-0000-0000-000000000000" ma:open="false" ma:isKeyword="false">
      <xsd:complexType>
        <xsd:sequence>
          <xsd:element ref="pc:Terms" minOccurs="0" maxOccurs="1"/>
        </xsd:sequence>
      </xsd:complexType>
    </xsd:element>
    <xsd:element name="ha41659fa04643d0ac27d4c98155f03c" ma:index="24" nillable="true" ma:taxonomy="true" ma:internalName="ha41659fa04643d0ac27d4c98155f03c" ma:taxonomyFieldName="Sis_x00e4_lt_x00f6_aihe" ma:displayName="Sisältöaihe" ma:default="" ma:fieldId="{1a41659f-a046-43d0-ac27-d4c98155f03c}" ma:sspId="d2c86073-d20c-4242-97f1-555d65605501" ma:termSetId="908b95f9-7a2e-4422-b2f4-f82e2c0341e9" ma:anchorId="00000000-0000-0000-0000-000000000000" ma:open="false" ma:isKeyword="false">
      <xsd:complexType>
        <xsd:sequence>
          <xsd:element ref="pc:Terms" minOccurs="0" maxOccurs="1"/>
        </xsd:sequence>
      </xsd:complexType>
    </xsd:element>
    <xsd:element name="TaxCatchAllLabel" ma:index="25" nillable="true" ma:displayName="Taxonomy Catch All Column1" ma:hidden="true" ma:list="{82cdd2f2-290b-4248-98ce-8660527d5bf4}" ma:internalName="TaxCatchAllLabel" ma:readOnly="true" ma:showField="CatchAllDataLabel" ma:web="8a640c05-48ea-4462-ae88-44cd5fd043d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5" ma:displayName="Sisältölaji"/>
        <xsd:element ref="dc:title" minOccurs="0" maxOccurs="1" ma:index="1" ma:displayName="Otsikk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ha41659fa04643d0ac27d4c98155f03c xmlns="a90a8554-5475-4609-9feb-2f024996965b">
      <Terms xmlns="http://schemas.microsoft.com/office/infopath/2007/PartnerControls"/>
    </ha41659fa04643d0ac27d4c98155f03c>
    <Dokumentin_x0020_tila xmlns="a90a8554-5475-4609-9feb-2f024996965b" xsi:nil="true"/>
    <Diaarinumero xmlns="a90a8554-5475-4609-9feb-2f024996965b" xsi:nil="true"/>
    <Dokumenttityyppi xmlns="a90a8554-5475-4609-9feb-2f024996965b" xsi:nil="true"/>
    <TaxCatchAll xmlns="a90a8554-5475-4609-9feb-2f024996965b"/>
    <KEHALaatija xmlns="a90a8554-5475-4609-9feb-2f024996965b" xsi:nil="true"/>
    <h5218b789dcc4879ac7e2471126f729c xmlns="a90a8554-5475-4609-9feb-2f024996965b">
      <Terms xmlns="http://schemas.microsoft.com/office/infopath/2007/PartnerControls"/>
    </h5218b789dcc4879ac7e2471126f729c>
    <ic4bbedd957942e9b7ae9016b7d801af xmlns="a90a8554-5475-4609-9feb-2f024996965b">
      <Terms xmlns="http://schemas.microsoft.com/office/infopath/2007/PartnerControls"/>
    </ic4bbedd957942e9b7ae9016b7d801af>
    <Päiväys xmlns="a90a8554-5475-4609-9feb-2f024996965b" xsi:nil="true"/>
    <Projekti xmlns="a90a8554-5475-4609-9feb-2f024996965b" xsi:nil="true"/>
    <cdf3ae8bf76741b5a3048f7f7f6eee61 xmlns="a90a8554-5475-4609-9feb-2f024996965b">
      <Terms xmlns="http://schemas.microsoft.com/office/infopath/2007/PartnerControls"/>
    </cdf3ae8bf76741b5a3048f7f7f6eee61>
    <Lisatieto xmlns="a90a8554-5475-4609-9feb-2f024996965b" xsi:nil="true"/>
  </documentManagement>
</p:properties>
</file>

<file path=customXml/item4.xml><?xml version="1.0" encoding="utf-8"?>
<?mso-contentType ?>
<SharedContentType xmlns="Microsoft.SharePoint.Taxonomy.ContentTypeSync" SourceId="d2c86073-d20c-4242-97f1-555d65605501" ContentTypeId="0x01010040485BB5EA91409BADF540D1B0254D3304" PreviousValue="false"/>
</file>

<file path=customXml/itemProps1.xml><?xml version="1.0" encoding="utf-8"?>
<ds:datastoreItem xmlns:ds="http://schemas.openxmlformats.org/officeDocument/2006/customXml" ds:itemID="{BF0ED18D-8C7A-4035-B055-86C4CA519D03}"/>
</file>

<file path=customXml/itemProps2.xml><?xml version="1.0" encoding="utf-8"?>
<ds:datastoreItem xmlns:ds="http://schemas.openxmlformats.org/officeDocument/2006/customXml" ds:itemID="{7FA089B0-E7AF-4BC0-BE25-FB005608F7FC}">
  <ds:schemaRefs>
    <ds:schemaRef ds:uri="http://schemas.microsoft.com/sharepoint/v3/contenttype/forms"/>
  </ds:schemaRefs>
</ds:datastoreItem>
</file>

<file path=customXml/itemProps3.xml><?xml version="1.0" encoding="utf-8"?>
<ds:datastoreItem xmlns:ds="http://schemas.openxmlformats.org/officeDocument/2006/customXml" ds:itemID="{D34E3990-B2CB-4598-BA6C-A0D23E2E369F}">
  <ds:schemaRefs>
    <ds:schemaRef ds:uri="http://schemas.microsoft.com/office/2006/documentManagement/types"/>
    <ds:schemaRef ds:uri="02b6e908-499b-45ba-843c-261b35899ec8"/>
    <ds:schemaRef ds:uri="f0f68be0-547a-49fa-8dd9-784dbd3d8da8"/>
    <ds:schemaRef ds:uri="http://www.w3.org/XML/1998/namespace"/>
    <ds:schemaRef ds:uri="http://purl.org/dc/elements/1.1/"/>
    <ds:schemaRef ds:uri="http://schemas.microsoft.com/office/2006/metadata/properties"/>
    <ds:schemaRef ds:uri="http://purl.org/dc/terms/"/>
    <ds:schemaRef ds:uri="http://schemas.openxmlformats.org/package/2006/metadata/core-properties"/>
    <ds:schemaRef ds:uri="http://schemas.microsoft.com/office/infopath/2007/PartnerControls"/>
    <ds:schemaRef ds:uri="http://purl.org/dc/dcmitype/"/>
  </ds:schemaRefs>
</ds:datastoreItem>
</file>

<file path=customXml/itemProps4.xml><?xml version="1.0" encoding="utf-8"?>
<ds:datastoreItem xmlns:ds="http://schemas.openxmlformats.org/officeDocument/2006/customXml" ds:itemID="{3A7A4B1B-4E52-4ADA-AC6A-60E560A0759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Info</vt:lpstr>
      <vt:lpstr>Yhteenveto</vt:lpstr>
      <vt:lpstr>Päästökaupan alainen teollisuus</vt:lpstr>
      <vt:lpstr>Pienteollisuus</vt:lpstr>
      <vt:lpstr>Työkoneet</vt:lpstr>
      <vt:lpstr>Sähkö</vt:lpstr>
      <vt:lpstr>Lämpö (sis. lämmityssähkö)</vt:lpstr>
      <vt:lpstr>Tieliikenne</vt:lpstr>
      <vt:lpstr>Vesiliikenne</vt:lpstr>
      <vt:lpstr>Maatalous</vt:lpstr>
      <vt:lpstr>Jätehuolto</vt:lpstr>
      <vt:lpstr>Maankäyttösektori</vt:lpstr>
      <vt:lpstr>BAU&amp;HIPOS</vt:lpstr>
      <vt:lpstr>SY&amp;SY-C</vt:lpstr>
      <vt:lpstr>Puuston hiilivarasto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Emma</dc:creator>
  <cp:lastModifiedBy>Emma Liljestrom</cp:lastModifiedBy>
  <dcterms:created xsi:type="dcterms:W3CDTF">2020-04-17T05:47:41Z</dcterms:created>
  <dcterms:modified xsi:type="dcterms:W3CDTF">2020-06-18T11:27:02Z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0x01010040485BB5EA91409BADF540D1B0254D3304003ABB360B7695BB4B85774328C75914A7</vt:lpwstr>
  </property>
  <property fmtid="{D5CDD505-2E9C-101B-9397-08002B2CF9AE}" pid="3" name="Kohdepaikkakunnat">
    <vt:lpwstr/>
  </property>
  <property fmtid="{D5CDD505-2E9C-101B-9397-08002B2CF9AE}" pid="4" name="Laatijaorganisaatio">
    <vt:lpwstr/>
  </property>
  <property fmtid="{D5CDD505-2E9C-101B-9397-08002B2CF9AE}" pid="5" name="Sisältöaihe">
    <vt:lpwstr/>
  </property>
  <property fmtid="{D5CDD505-2E9C-101B-9397-08002B2CF9AE}" pid="6" name="Kohdevirastot">
    <vt:lpwstr/>
  </property>
</Properties>
</file>